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GTCWLPAPP002\Electric\Distribution Business\Commercial\Charging Statements\ENC Charging statements\Tariffs 2027-2028\"/>
    </mc:Choice>
  </mc:AlternateContent>
  <xr:revisionPtr revIDLastSave="0" documentId="13_ncr:1_{FCE746B6-8D88-46E5-8719-DD318C6427A0}" xr6:coauthVersionLast="47" xr6:coauthVersionMax="47" xr10:uidLastSave="{00000000-0000-0000-0000-000000000000}"/>
  <bookViews>
    <workbookView xWindow="-120" yWindow="-120" windowWidth="29040" windowHeight="15720" tabRatio="916"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Designated EHV Prop" sheetId="8" r:id="rId9"/>
    <sheet name="Annex 7 Pass-Through Costs" sheetId="17" r:id="rId10"/>
    <sheet name="Nodal prices" sheetId="7" r:id="rId11"/>
    <sheet name="SSC TPR unit rate lookup" sheetId="16" r:id="rId12"/>
    <sheet name="Charge Calculator" sheetId="15" r:id="rId13"/>
  </sheets>
  <definedNames>
    <definedName name="_xlnm._FilterDatabase" localSheetId="1" hidden="1">'Annex 1 LV, HV and UMS charges'!$A$12:$O$44</definedName>
    <definedName name="_xlnm._FilterDatabase" localSheetId="2" hidden="1">'Annex 2 EHV charges'!$A$10:$O$157</definedName>
    <definedName name="_xlnm._FilterDatabase" localSheetId="6" hidden="1">'Annex 4 LDNO charges'!$A$13:$L$203</definedName>
    <definedName name="_xlnm._FilterDatabase" localSheetId="9" hidden="1">'Annex 7 Pass-Through Costs'!$A$4:$G$165</definedName>
    <definedName name="_xlnm._FilterDatabase" localSheetId="11" hidden="1">'SSC TPR unit rate lookup'!$A$28:$D$1205</definedName>
    <definedName name="OLE_LINK1" localSheetId="5">'Annex 3 Preserved charges'!#REF!</definedName>
    <definedName name="_xlnm.Print_Area" localSheetId="1">'Annex 1 LV, HV and UMS charges'!$A$2:$K$28</definedName>
    <definedName name="_xlnm.Print_Area" localSheetId="2">'Annex 2 EHV charges'!$A$2:$O$157</definedName>
    <definedName name="_xlnm.Print_Area" localSheetId="3">'Annex 2a Import'!$A$2:$H$150</definedName>
    <definedName name="_xlnm.Print_Area" localSheetId="4">'Annex 2b Export'!$A$2:$H$151</definedName>
    <definedName name="_xlnm.Print_Area" localSheetId="5">'Annex 3 Preserved charges'!$A$2:$J$21</definedName>
    <definedName name="_xlnm.Print_Area" localSheetId="6">'Annex 4 LDNO charges'!$A$2:$J$99</definedName>
    <definedName name="_xlnm.Print_Area" localSheetId="7">'Annex 5 LLFs'!$A$2:$F$40</definedName>
    <definedName name="_xlnm.Print_Area" localSheetId="8">'Annex 6 New Designated EHV Prop'!$A$4:$Q$28</definedName>
    <definedName name="_xlnm.Print_Area" localSheetId="10">'Nodal prices'!$A$2:$D$26</definedName>
    <definedName name="_xlnm.Print_Titles" localSheetId="1">'Annex 1 LV, HV and UMS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Designated EHV Prop'!$4:$5</definedName>
    <definedName name="_xlnm.Print_Titles" localSheetId="10">'Nodal prices'!$2:$3</definedName>
    <definedName name="_xlnm.Print_Titles" localSheetId="11">'SSC TPR unit rate lookup'!$28:$28</definedName>
    <definedName name="Z_5032A364_B81A_48DA_88DA_AB3B86B47EE9_.wvu.PrintArea" localSheetId="1" hidden="1">'Annex 1 LV, HV and UMS charges'!$A$2:$K$28</definedName>
    <definedName name="Z_5032A364_B81A_48DA_88DA_AB3B86B47EE9_.wvu.PrintArea" localSheetId="2" hidden="1">'Annex 2 EHV charges'!$A$2:$I$20</definedName>
    <definedName name="Z_5032A364_B81A_48DA_88DA_AB3B86B47EE9_.wvu.PrintArea" localSheetId="5" hidden="1">'Annex 3 Preserved charges'!$A$2:$J$21</definedName>
    <definedName name="Z_5032A364_B81A_48DA_88DA_AB3B86B47EE9_.wvu.PrintArea" localSheetId="6" hidden="1">'Annex 4 LDNO charges'!$A$2:$I$99</definedName>
    <definedName name="Z_5032A364_B81A_48DA_88DA_AB3B86B47EE9_.wvu.PrintArea" localSheetId="7" hidden="1">'Annex 5 LLFs'!$A$3:$F$40</definedName>
    <definedName name="Z_5032A364_B81A_48DA_88DA_AB3B86B47EE9_.wvu.PrintArea" localSheetId="8" hidden="1">'Annex 6 New Designated EHV Prop'!$A$1:$O$28</definedName>
    <definedName name="Z_5032A364_B81A_48DA_88DA_AB3B86B47EE9_.wvu.PrintArea" localSheetId="10" hidden="1">'Nodal prices'!$A$2:$D$26</definedName>
    <definedName name="Z_5032A364_B81A_48DA_88DA_AB3B86B47EE9_.wvu.PrintTitles" localSheetId="1" hidden="1">'Annex 1 LV, HV and UMS charges'!$2:$12</definedName>
    <definedName name="Z_5032A364_B81A_48DA_88DA_AB3B86B47EE9_.wvu.PrintTitles" localSheetId="2" hidden="1">'Annex 2 EHV charges'!$2:$10</definedName>
    <definedName name="Z_5032A364_B81A_48DA_88DA_AB3B86B47EE9_.wvu.PrintTitles" localSheetId="6" hidden="1">'Annex 4 LDNO charges'!$2:$13</definedName>
    <definedName name="Z_5032A364_B81A_48DA_88DA_AB3B86B47EE9_.wvu.PrintTitles" localSheetId="8" hidden="1">'Annex 6 New Designated EHV Prop'!$4:$5</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7" l="1"/>
  <c r="A3" i="6" l="1"/>
  <c r="B13" i="1" l="1"/>
  <c r="B11" i="1"/>
  <c r="B9" i="1"/>
  <c r="B2" i="15" l="1"/>
  <c r="A2" i="7"/>
  <c r="A17" i="8"/>
  <c r="A4" i="8"/>
  <c r="A2" i="5"/>
  <c r="A2" i="4"/>
  <c r="A2" i="14"/>
  <c r="A2" i="13"/>
  <c r="A2" i="12"/>
  <c r="A2" i="2"/>
  <c r="R9" i="15" l="1"/>
  <c r="S9" i="15"/>
  <c r="T9" i="15"/>
  <c r="Q9" i="15"/>
  <c r="N9" i="15"/>
  <c r="O9" i="15"/>
  <c r="P9" i="15"/>
  <c r="M9" i="15"/>
  <c r="D9" i="15"/>
  <c r="E9" i="15"/>
  <c r="F9" i="15"/>
  <c r="G9" i="15"/>
  <c r="H9" i="15"/>
  <c r="I9" i="15"/>
  <c r="C9" i="15"/>
  <c r="O5" i="8" l="1"/>
  <c r="I5" i="8"/>
  <c r="J5" i="8"/>
  <c r="K5" i="8"/>
  <c r="L5" i="8"/>
  <c r="M5" i="8"/>
  <c r="N5" i="8"/>
  <c r="H5" i="8"/>
  <c r="F4" i="14"/>
  <c r="G4" i="14"/>
  <c r="H4" i="14"/>
  <c r="E4" i="14"/>
  <c r="F4" i="13"/>
  <c r="G4" i="13"/>
  <c r="H4" i="13"/>
  <c r="E4" i="13"/>
  <c r="N10" i="15" l="1"/>
  <c r="C14" i="15" l="1"/>
  <c r="G5" i="14"/>
  <c r="F5" i="14" l="1"/>
  <c r="E5" i="14"/>
  <c r="H5" i="14"/>
  <c r="F6" i="14" l="1"/>
  <c r="E6" i="14"/>
  <c r="G6" i="14"/>
  <c r="H6" i="14"/>
  <c r="R13" i="15"/>
  <c r="R14" i="15" s="1"/>
  <c r="N14" i="15"/>
  <c r="O14" i="15"/>
  <c r="P14" i="15"/>
  <c r="Q14" i="15"/>
  <c r="S14" i="15"/>
  <c r="T14" i="15"/>
  <c r="M14" i="15"/>
  <c r="T10" i="15"/>
  <c r="S10" i="15"/>
  <c r="R10" i="15"/>
  <c r="Q10" i="15"/>
  <c r="Q17" i="15" s="1"/>
  <c r="P10" i="15"/>
  <c r="P17" i="15" s="1"/>
  <c r="O10" i="15"/>
  <c r="O17" i="15" s="1"/>
  <c r="N17" i="15"/>
  <c r="M10" i="15"/>
  <c r="M17" i="15" s="1"/>
  <c r="I14" i="15"/>
  <c r="H14" i="15"/>
  <c r="D14" i="15"/>
  <c r="E14" i="15"/>
  <c r="F14" i="15"/>
  <c r="G14" i="15"/>
  <c r="G7" i="14" l="1"/>
  <c r="H7" i="14"/>
  <c r="E7" i="14"/>
  <c r="F7" i="14"/>
  <c r="S17" i="15"/>
  <c r="T18" i="15"/>
  <c r="R17" i="15"/>
  <c r="P18" i="15"/>
  <c r="M21" i="15"/>
  <c r="T17" i="15"/>
  <c r="M18" i="15"/>
  <c r="Q18" i="15"/>
  <c r="N18" i="15"/>
  <c r="S18" i="15"/>
  <c r="O18" i="15"/>
  <c r="R18" i="15"/>
  <c r="H7" i="13"/>
  <c r="G7" i="13" l="1"/>
  <c r="G5" i="13"/>
  <c r="F5" i="13"/>
  <c r="E5" i="13"/>
  <c r="H5" i="13"/>
  <c r="G6" i="13"/>
  <c r="E6" i="13"/>
  <c r="H6" i="13"/>
  <c r="F6" i="13"/>
  <c r="E7" i="13"/>
  <c r="F7" i="13"/>
  <c r="H8" i="14"/>
  <c r="E8" i="14"/>
  <c r="F8" i="14"/>
  <c r="G8" i="14"/>
  <c r="E8" i="13"/>
  <c r="H8" i="13"/>
  <c r="G8" i="13"/>
  <c r="F8" i="13"/>
  <c r="N21" i="15"/>
  <c r="M22" i="15"/>
  <c r="N22" i="15"/>
  <c r="I10" i="15"/>
  <c r="H10" i="15"/>
  <c r="E10" i="15"/>
  <c r="G10" i="15"/>
  <c r="C10" i="15"/>
  <c r="F10" i="15"/>
  <c r="D10" i="15"/>
  <c r="E9" i="14" l="1"/>
  <c r="F9" i="14"/>
  <c r="G9" i="14"/>
  <c r="H9" i="14"/>
  <c r="H9" i="13"/>
  <c r="E9" i="13"/>
  <c r="G9" i="13"/>
  <c r="F9" i="13"/>
  <c r="C17" i="15"/>
  <c r="C18" i="15"/>
  <c r="G17" i="15"/>
  <c r="G18" i="15"/>
  <c r="D17" i="15"/>
  <c r="D18" i="15"/>
  <c r="E18" i="15"/>
  <c r="E17" i="15"/>
  <c r="F17" i="15"/>
  <c r="F18" i="15"/>
  <c r="H17" i="15"/>
  <c r="H18" i="15"/>
  <c r="I17" i="15"/>
  <c r="I18" i="15"/>
  <c r="F10" i="14" l="1"/>
  <c r="G10" i="14"/>
  <c r="H10" i="14"/>
  <c r="E10" i="14"/>
  <c r="G10" i="13"/>
  <c r="E10" i="13"/>
  <c r="F10" i="13"/>
  <c r="H10" i="13"/>
  <c r="C21" i="15"/>
  <c r="C22" i="15"/>
  <c r="H12" i="14" l="1"/>
  <c r="E12" i="14"/>
  <c r="F12" i="14"/>
  <c r="G12" i="14"/>
  <c r="G11" i="14"/>
  <c r="H11" i="14"/>
  <c r="E11" i="14"/>
  <c r="F11" i="14"/>
  <c r="E12" i="13"/>
  <c r="H12" i="13"/>
  <c r="G12" i="13"/>
  <c r="F12" i="13"/>
  <c r="F11" i="13"/>
  <c r="G11" i="13"/>
  <c r="E11" i="13"/>
  <c r="H11" i="13"/>
  <c r="E13" i="14" l="1"/>
  <c r="F13" i="14"/>
  <c r="G13" i="14"/>
  <c r="H13" i="14"/>
  <c r="H13" i="13"/>
  <c r="E13" i="13"/>
  <c r="G13" i="13"/>
  <c r="F13" i="13"/>
  <c r="F14" i="14" l="1"/>
  <c r="G14" i="14"/>
  <c r="E14" i="14"/>
  <c r="H14" i="14"/>
  <c r="G14" i="13"/>
  <c r="E14" i="13"/>
  <c r="F14" i="13"/>
  <c r="H14" i="13"/>
  <c r="G15" i="14" l="1"/>
  <c r="H15" i="14"/>
  <c r="E15" i="14"/>
  <c r="F15" i="14"/>
  <c r="F15" i="13"/>
  <c r="E15" i="13"/>
  <c r="H15" i="13"/>
  <c r="G15" i="13"/>
  <c r="H16" i="14" l="1"/>
  <c r="E16" i="14"/>
  <c r="F16" i="14"/>
  <c r="G16" i="14"/>
  <c r="E16" i="13"/>
  <c r="F16" i="13"/>
  <c r="H16" i="13"/>
  <c r="G16" i="13"/>
  <c r="E17" i="14" l="1"/>
  <c r="F17" i="14"/>
  <c r="G17" i="14"/>
  <c r="H17" i="14"/>
  <c r="H17" i="13"/>
  <c r="F17" i="13"/>
  <c r="E17" i="13"/>
  <c r="G17" i="13"/>
  <c r="F18" i="14" l="1"/>
  <c r="G18" i="14"/>
  <c r="H18" i="14"/>
  <c r="E18" i="14"/>
  <c r="G18" i="13"/>
  <c r="F18" i="13"/>
  <c r="H18" i="13"/>
  <c r="E18" i="13"/>
  <c r="G19" i="14" l="1"/>
  <c r="H19" i="14"/>
  <c r="E19" i="14"/>
  <c r="F19" i="14"/>
  <c r="F19" i="13"/>
  <c r="G19" i="13"/>
  <c r="H19" i="13"/>
  <c r="E19" i="13"/>
  <c r="H20" i="14" l="1"/>
  <c r="E20" i="14"/>
  <c r="F20" i="14"/>
  <c r="G20" i="14"/>
  <c r="E20" i="13"/>
  <c r="G20" i="13"/>
  <c r="H20" i="13"/>
  <c r="F20" i="13"/>
  <c r="E21" i="14" l="1"/>
  <c r="F21" i="14"/>
  <c r="G21" i="14"/>
  <c r="H21" i="14"/>
  <c r="H21" i="13"/>
  <c r="G21" i="13"/>
  <c r="F21" i="13"/>
  <c r="E21" i="13"/>
  <c r="F22" i="14" l="1"/>
  <c r="G22" i="14"/>
  <c r="E22" i="14"/>
  <c r="H22" i="14"/>
  <c r="G22" i="13"/>
  <c r="H22" i="13"/>
  <c r="F22" i="13"/>
  <c r="E22" i="13"/>
  <c r="G23" i="14" l="1"/>
  <c r="H23" i="14"/>
  <c r="E23" i="14"/>
  <c r="F23" i="14"/>
  <c r="F23" i="13"/>
  <c r="H23" i="13"/>
  <c r="G23" i="13"/>
  <c r="E23" i="13"/>
  <c r="H24" i="14" l="1"/>
  <c r="E24" i="14"/>
  <c r="F24" i="14"/>
  <c r="G24" i="14"/>
  <c r="E26" i="13"/>
  <c r="F25" i="13"/>
  <c r="E25" i="13"/>
  <c r="H25" i="13"/>
  <c r="G25" i="13"/>
  <c r="G24" i="13"/>
  <c r="E24" i="13"/>
  <c r="H24" i="13"/>
  <c r="F24" i="13"/>
  <c r="G26" i="13" l="1"/>
  <c r="E25" i="14"/>
  <c r="F25" i="14"/>
  <c r="G25" i="14"/>
  <c r="H25" i="14"/>
  <c r="F27" i="13"/>
  <c r="F26" i="13"/>
  <c r="H26" i="13"/>
  <c r="F26" i="14" l="1"/>
  <c r="G26" i="14"/>
  <c r="H26" i="14"/>
  <c r="E26" i="14"/>
  <c r="E27" i="13"/>
  <c r="G27" i="13"/>
  <c r="H27" i="13"/>
  <c r="G27" i="14" l="1"/>
  <c r="H27" i="14"/>
  <c r="E27" i="14"/>
  <c r="F27" i="14"/>
  <c r="G28" i="13"/>
  <c r="E28" i="13"/>
  <c r="F28" i="13"/>
  <c r="H28" i="13"/>
  <c r="H28" i="14" l="1"/>
  <c r="E28" i="14"/>
  <c r="F28" i="14"/>
  <c r="G28" i="14"/>
  <c r="E29" i="13"/>
  <c r="F29" i="13"/>
  <c r="H29" i="13"/>
  <c r="G29" i="13"/>
  <c r="E29" i="14" l="1"/>
  <c r="F29" i="14"/>
  <c r="G29" i="14"/>
  <c r="H29" i="14"/>
  <c r="E30" i="13"/>
  <c r="H30" i="13"/>
  <c r="G30" i="13"/>
  <c r="F30" i="13"/>
  <c r="F30" i="14" l="1"/>
  <c r="G30" i="14"/>
  <c r="E30" i="14"/>
  <c r="H30" i="14"/>
  <c r="H31" i="13"/>
  <c r="G31" i="13"/>
  <c r="F31" i="13"/>
  <c r="E31" i="13"/>
  <c r="G31" i="14" l="1"/>
  <c r="H31" i="14"/>
  <c r="E31" i="14"/>
  <c r="F31" i="14"/>
  <c r="E32" i="13"/>
  <c r="G32" i="13"/>
  <c r="H32" i="13"/>
  <c r="F32" i="13"/>
  <c r="H32" i="14" l="1"/>
  <c r="E32" i="14"/>
  <c r="F32" i="14"/>
  <c r="G32" i="14"/>
  <c r="H33" i="13"/>
  <c r="G33" i="13"/>
  <c r="E33" i="13"/>
  <c r="F33" i="13"/>
  <c r="E33" i="14" l="1"/>
  <c r="F33" i="14"/>
  <c r="G33" i="14"/>
  <c r="H33" i="14"/>
  <c r="F34" i="13"/>
  <c r="E34" i="13"/>
  <c r="H34" i="13"/>
  <c r="G34" i="13"/>
  <c r="F34" i="14" l="1"/>
  <c r="G34" i="14"/>
  <c r="H34" i="14"/>
  <c r="E34" i="14"/>
  <c r="H35" i="13"/>
  <c r="G35" i="13"/>
  <c r="E35" i="13"/>
  <c r="F35" i="13"/>
  <c r="G35" i="14" l="1"/>
  <c r="H35" i="14"/>
  <c r="E35" i="14"/>
  <c r="F35" i="14"/>
  <c r="G36" i="13"/>
  <c r="E36" i="13"/>
  <c r="H36" i="13"/>
  <c r="F36" i="13"/>
  <c r="H36" i="14" l="1"/>
  <c r="E36" i="14"/>
  <c r="F36" i="14"/>
  <c r="G36" i="14"/>
  <c r="H38" i="13"/>
  <c r="G38" i="13"/>
  <c r="E38" i="13"/>
  <c r="F38" i="13"/>
  <c r="F37" i="13"/>
  <c r="G37" i="13"/>
  <c r="E37" i="13"/>
  <c r="H37" i="13"/>
  <c r="E39" i="13" l="1"/>
  <c r="F39" i="13"/>
  <c r="E37" i="14"/>
  <c r="F37" i="14"/>
  <c r="G37" i="14"/>
  <c r="H37" i="14"/>
  <c r="G40" i="13"/>
  <c r="H39" i="13"/>
  <c r="G39" i="13"/>
  <c r="F38" i="14" l="1"/>
  <c r="G38" i="14"/>
  <c r="E38" i="14"/>
  <c r="H38" i="14"/>
  <c r="H40" i="13"/>
  <c r="E40" i="13"/>
  <c r="F40" i="13"/>
  <c r="G39" i="14" l="1"/>
  <c r="H39" i="14"/>
  <c r="E39" i="14"/>
  <c r="F39" i="14"/>
  <c r="G41" i="13"/>
  <c r="F41" i="13"/>
  <c r="E42" i="13"/>
  <c r="E41" i="13"/>
  <c r="H41" i="13"/>
  <c r="H40" i="14" l="1"/>
  <c r="E40" i="14"/>
  <c r="F40" i="14"/>
  <c r="G40" i="14"/>
  <c r="H42" i="13"/>
  <c r="H43" i="13"/>
  <c r="F42" i="13"/>
  <c r="G42" i="13"/>
  <c r="E41" i="14" l="1"/>
  <c r="F41" i="14"/>
  <c r="G41" i="14"/>
  <c r="H41" i="14"/>
  <c r="G43" i="13"/>
  <c r="E43" i="13"/>
  <c r="F43" i="13"/>
  <c r="F44" i="13"/>
  <c r="G42" i="14" l="1"/>
  <c r="E42" i="14"/>
  <c r="F42" i="14"/>
  <c r="H42" i="14"/>
  <c r="H44" i="13"/>
  <c r="G44" i="13"/>
  <c r="E44" i="13"/>
  <c r="E45" i="13" l="1"/>
  <c r="H43" i="14"/>
  <c r="E43" i="14"/>
  <c r="F43" i="14"/>
  <c r="G43" i="14"/>
  <c r="F45" i="13"/>
  <c r="F46" i="13"/>
  <c r="G45" i="13"/>
  <c r="H45" i="13"/>
  <c r="E44" i="14" l="1"/>
  <c r="G44" i="14"/>
  <c r="H44" i="14"/>
  <c r="F44" i="14"/>
  <c r="H46" i="13"/>
  <c r="G46" i="13"/>
  <c r="E46" i="13"/>
  <c r="F45" i="14" l="1"/>
  <c r="E45" i="14"/>
  <c r="G45" i="14"/>
  <c r="H45" i="14"/>
  <c r="G47" i="13"/>
  <c r="G48" i="13"/>
  <c r="H47" i="13"/>
  <c r="F47" i="13"/>
  <c r="E47" i="13"/>
  <c r="G46" i="14" l="1"/>
  <c r="E46" i="14"/>
  <c r="F46" i="14"/>
  <c r="H46" i="14"/>
  <c r="F48" i="13"/>
  <c r="G49" i="13"/>
  <c r="H48" i="13"/>
  <c r="E48" i="13"/>
  <c r="H47" i="14" l="1"/>
  <c r="G47" i="14"/>
  <c r="E47" i="14"/>
  <c r="F47" i="14"/>
  <c r="F49" i="13"/>
  <c r="E50" i="13"/>
  <c r="H49" i="13"/>
  <c r="E49" i="13"/>
  <c r="F50" i="13" l="1"/>
  <c r="E48" i="14"/>
  <c r="F48" i="14"/>
  <c r="G48" i="14"/>
  <c r="H48" i="14"/>
  <c r="G50" i="13"/>
  <c r="H50" i="13"/>
  <c r="F49" i="14" l="1"/>
  <c r="E49" i="14"/>
  <c r="G49" i="14"/>
  <c r="H49" i="14"/>
  <c r="H52" i="13"/>
  <c r="H51" i="13"/>
  <c r="E51" i="13"/>
  <c r="G51" i="13"/>
  <c r="F51" i="13"/>
  <c r="F52" i="13" l="1"/>
  <c r="G52" i="13"/>
  <c r="E52" i="13"/>
  <c r="G50" i="14"/>
  <c r="H50" i="14"/>
  <c r="E50" i="14"/>
  <c r="F50" i="14"/>
  <c r="F53" i="13"/>
  <c r="H51" i="14" l="1"/>
  <c r="F51" i="14"/>
  <c r="G51" i="14"/>
  <c r="E51" i="14"/>
  <c r="H53" i="13"/>
  <c r="E53" i="13"/>
  <c r="G53" i="13"/>
  <c r="H54" i="13" l="1"/>
  <c r="E52" i="14"/>
  <c r="F52" i="14"/>
  <c r="G52" i="14"/>
  <c r="H52" i="14"/>
  <c r="F54" i="13"/>
  <c r="E54" i="13"/>
  <c r="G54" i="13"/>
  <c r="E55" i="13" l="1"/>
  <c r="F53" i="14"/>
  <c r="H53" i="14"/>
  <c r="E53" i="14"/>
  <c r="G53" i="14"/>
  <c r="H55" i="13"/>
  <c r="F55" i="13"/>
  <c r="G55" i="13"/>
  <c r="F54" i="14" l="1"/>
  <c r="G54" i="14"/>
  <c r="H54" i="14"/>
  <c r="E54" i="14"/>
  <c r="E56" i="13"/>
  <c r="H56" i="13"/>
  <c r="G56" i="13"/>
  <c r="F56" i="13"/>
  <c r="G55" i="14" l="1"/>
  <c r="H55" i="14"/>
  <c r="E55" i="14"/>
  <c r="F55" i="14"/>
  <c r="E57" i="13"/>
  <c r="G57" i="13"/>
  <c r="F57" i="13"/>
  <c r="H57" i="13"/>
  <c r="H56" i="14" l="1"/>
  <c r="E56" i="14"/>
  <c r="F56" i="14"/>
  <c r="G56" i="14"/>
  <c r="F58" i="13"/>
  <c r="G58" i="13"/>
  <c r="E58" i="13"/>
  <c r="H58" i="13"/>
  <c r="E57" i="14" l="1"/>
  <c r="F57" i="14"/>
  <c r="G57" i="14"/>
  <c r="H57" i="14"/>
  <c r="G60" i="13"/>
  <c r="F59" i="13"/>
  <c r="G59" i="13"/>
  <c r="H59" i="13"/>
  <c r="E59" i="13"/>
  <c r="E60" i="13" l="1"/>
  <c r="F58" i="14"/>
  <c r="G58" i="14"/>
  <c r="E58" i="14"/>
  <c r="H58" i="14"/>
  <c r="F60" i="13"/>
  <c r="H60" i="13"/>
  <c r="E61" i="13" l="1"/>
  <c r="G59" i="14"/>
  <c r="H59" i="14"/>
  <c r="E59" i="14"/>
  <c r="F59" i="14"/>
  <c r="G61" i="13"/>
  <c r="F61" i="13"/>
  <c r="H61" i="13"/>
  <c r="F62" i="13" l="1"/>
  <c r="H60" i="14"/>
  <c r="E60" i="14"/>
  <c r="F60" i="14"/>
  <c r="G60" i="14"/>
  <c r="G62" i="13"/>
  <c r="H62" i="13"/>
  <c r="E62" i="13"/>
  <c r="G63" i="13" l="1"/>
  <c r="E61" i="14"/>
  <c r="F61" i="14"/>
  <c r="G61" i="14"/>
  <c r="H61" i="14"/>
  <c r="G64" i="13"/>
  <c r="H63" i="13"/>
  <c r="E63" i="13"/>
  <c r="F63" i="13"/>
  <c r="F62" i="14" l="1"/>
  <c r="G62" i="14"/>
  <c r="H62" i="14"/>
  <c r="E62" i="14"/>
  <c r="E64" i="13"/>
  <c r="F65" i="13"/>
  <c r="F64" i="13"/>
  <c r="H64" i="13"/>
  <c r="G63" i="14" l="1"/>
  <c r="H63" i="14"/>
  <c r="E63" i="14"/>
  <c r="F63" i="14"/>
  <c r="G65" i="13"/>
  <c r="E65" i="13"/>
  <c r="H65" i="13"/>
  <c r="H64" i="14" l="1"/>
  <c r="E64" i="14"/>
  <c r="F64" i="14"/>
  <c r="G64" i="14"/>
  <c r="G66" i="13"/>
  <c r="H66" i="13"/>
  <c r="E66" i="13"/>
  <c r="F66" i="13"/>
  <c r="G67" i="13" l="1"/>
  <c r="E65" i="14"/>
  <c r="F65" i="14"/>
  <c r="G65" i="14"/>
  <c r="H65" i="14"/>
  <c r="H67" i="13"/>
  <c r="F67" i="13"/>
  <c r="E67" i="13"/>
  <c r="F66" i="14" l="1"/>
  <c r="G66" i="14"/>
  <c r="E66" i="14"/>
  <c r="H66" i="14"/>
  <c r="H68" i="13"/>
  <c r="F69" i="13"/>
  <c r="E68" i="13"/>
  <c r="G68" i="13"/>
  <c r="F68" i="13"/>
  <c r="H69" i="13" l="1"/>
  <c r="G67" i="14"/>
  <c r="H67" i="14"/>
  <c r="E67" i="14"/>
  <c r="F67" i="14"/>
  <c r="G69" i="13"/>
  <c r="E69" i="13"/>
  <c r="H68" i="14" l="1"/>
  <c r="E68" i="14"/>
  <c r="F68" i="14"/>
  <c r="G68" i="14"/>
  <c r="H70" i="13"/>
  <c r="F70" i="13"/>
  <c r="E70" i="13"/>
  <c r="G70" i="13"/>
  <c r="E71" i="13" l="1"/>
  <c r="E69" i="14"/>
  <c r="F69" i="14"/>
  <c r="G69" i="14"/>
  <c r="H69" i="14"/>
  <c r="F71" i="13"/>
  <c r="H71" i="13"/>
  <c r="G71" i="13"/>
  <c r="F70" i="14" l="1"/>
  <c r="G70" i="14"/>
  <c r="H70" i="14"/>
  <c r="E70" i="14"/>
  <c r="E72" i="13"/>
  <c r="F72" i="13"/>
  <c r="G72" i="13"/>
  <c r="H72" i="13"/>
  <c r="G71" i="14" l="1"/>
  <c r="H71" i="14"/>
  <c r="E71" i="14"/>
  <c r="F71" i="14"/>
  <c r="E73" i="13"/>
  <c r="H73" i="13"/>
  <c r="F73" i="13"/>
  <c r="G73" i="13"/>
  <c r="H72" i="14" l="1"/>
  <c r="E72" i="14"/>
  <c r="F72" i="14"/>
  <c r="G72" i="14"/>
  <c r="F74" i="13"/>
  <c r="G74" i="13"/>
  <c r="E74" i="13"/>
  <c r="H74" i="13"/>
  <c r="E75" i="13" l="1"/>
  <c r="E73" i="14"/>
  <c r="F73" i="14"/>
  <c r="G73" i="14"/>
  <c r="H73" i="14"/>
  <c r="G76" i="13"/>
  <c r="F75" i="13"/>
  <c r="G75" i="13"/>
  <c r="H75" i="13"/>
  <c r="F74" i="14" l="1"/>
  <c r="G74" i="14"/>
  <c r="E74" i="14"/>
  <c r="H74" i="14"/>
  <c r="E76" i="13"/>
  <c r="F76" i="13"/>
  <c r="H76" i="13"/>
  <c r="E77" i="13" l="1"/>
  <c r="H75" i="14"/>
  <c r="E75" i="14"/>
  <c r="F75" i="14"/>
  <c r="G75" i="14"/>
  <c r="G77" i="13"/>
  <c r="H77" i="13"/>
  <c r="F77" i="13"/>
  <c r="F78" i="13" l="1"/>
  <c r="E76" i="14"/>
  <c r="H76" i="14"/>
  <c r="F76" i="14"/>
  <c r="G76" i="14"/>
  <c r="G78" i="13"/>
  <c r="E78" i="13"/>
  <c r="H78" i="13"/>
  <c r="F77" i="14" l="1"/>
  <c r="G77" i="14"/>
  <c r="H77" i="14"/>
  <c r="E77" i="14"/>
  <c r="F79" i="13"/>
  <c r="G80" i="13"/>
  <c r="H79" i="13"/>
  <c r="G79" i="13"/>
  <c r="E79" i="13"/>
  <c r="H80" i="13" l="1"/>
  <c r="G78" i="14"/>
  <c r="E78" i="14"/>
  <c r="F78" i="14"/>
  <c r="H78" i="14"/>
  <c r="F81" i="13"/>
  <c r="F80" i="13"/>
  <c r="E80" i="13"/>
  <c r="H79" i="14" l="1"/>
  <c r="E79" i="14"/>
  <c r="F79" i="14"/>
  <c r="G79" i="14"/>
  <c r="H81" i="13"/>
  <c r="E82" i="13"/>
  <c r="G81" i="13"/>
  <c r="E81" i="13"/>
  <c r="E80" i="14" l="1"/>
  <c r="G80" i="14"/>
  <c r="H80" i="14"/>
  <c r="F80" i="14"/>
  <c r="G83" i="13"/>
  <c r="G82" i="13"/>
  <c r="F82" i="13"/>
  <c r="H82" i="13"/>
  <c r="F81" i="14" l="1"/>
  <c r="E81" i="14"/>
  <c r="G81" i="14"/>
  <c r="H81" i="14"/>
  <c r="H84" i="13"/>
  <c r="H83" i="13"/>
  <c r="E83" i="13"/>
  <c r="F83" i="13"/>
  <c r="G82" i="14" l="1"/>
  <c r="E82" i="14"/>
  <c r="F82" i="14"/>
  <c r="H82" i="14"/>
  <c r="E84" i="13"/>
  <c r="G84" i="13"/>
  <c r="F84" i="13"/>
  <c r="H85" i="13"/>
  <c r="H83" i="14" l="1"/>
  <c r="G83" i="14"/>
  <c r="E83" i="14"/>
  <c r="F83" i="14"/>
  <c r="H86" i="13"/>
  <c r="E85" i="13"/>
  <c r="F85" i="13"/>
  <c r="G85" i="13"/>
  <c r="E84" i="14" l="1"/>
  <c r="F84" i="14"/>
  <c r="G84" i="14"/>
  <c r="H84" i="14"/>
  <c r="G86" i="13"/>
  <c r="E86" i="13"/>
  <c r="F86" i="13"/>
  <c r="H87" i="13"/>
  <c r="F85" i="14" l="1"/>
  <c r="E85" i="14"/>
  <c r="G85" i="14"/>
  <c r="H85" i="14"/>
  <c r="F87" i="13"/>
  <c r="G88" i="13"/>
  <c r="G87" i="13"/>
  <c r="E87" i="13"/>
  <c r="G86" i="14" l="1"/>
  <c r="H86" i="14"/>
  <c r="E86" i="14"/>
  <c r="F86" i="14"/>
  <c r="E88" i="13"/>
  <c r="H88" i="13"/>
  <c r="F88" i="13"/>
  <c r="H87" i="14" l="1"/>
  <c r="F87" i="14"/>
  <c r="G87" i="14"/>
  <c r="E87" i="14"/>
  <c r="H89" i="13"/>
  <c r="F89" i="13"/>
  <c r="G89" i="13"/>
  <c r="E89" i="13"/>
  <c r="E90" i="13"/>
  <c r="E88" i="14" l="1"/>
  <c r="F88" i="14"/>
  <c r="G88" i="14"/>
  <c r="H88" i="14"/>
  <c r="F90" i="13"/>
  <c r="G90" i="13"/>
  <c r="H90" i="13"/>
  <c r="F89" i="14" l="1"/>
  <c r="H89" i="14"/>
  <c r="E89" i="14"/>
  <c r="G89" i="14"/>
  <c r="F91" i="13"/>
  <c r="H91" i="13"/>
  <c r="G91" i="13"/>
  <c r="E91" i="13"/>
  <c r="G90" i="14" l="1"/>
  <c r="F90" i="14"/>
  <c r="H90" i="14"/>
  <c r="E90" i="14"/>
  <c r="F92" i="13"/>
  <c r="G92" i="13"/>
  <c r="F93" i="13"/>
  <c r="E92" i="13"/>
  <c r="H92" i="13"/>
  <c r="H91" i="14" l="1"/>
  <c r="E91" i="14"/>
  <c r="F91" i="14"/>
  <c r="G91" i="14"/>
  <c r="G93" i="13"/>
  <c r="F94" i="13"/>
  <c r="E93" i="13"/>
  <c r="H93" i="13"/>
  <c r="E92" i="14" l="1"/>
  <c r="H92" i="14"/>
  <c r="F92" i="14"/>
  <c r="G92" i="14"/>
  <c r="E94" i="13"/>
  <c r="G94" i="13"/>
  <c r="H94" i="13"/>
  <c r="F93" i="14" l="1"/>
  <c r="G93" i="14"/>
  <c r="H93" i="14"/>
  <c r="E93" i="14"/>
  <c r="E95" i="13"/>
  <c r="F95" i="13"/>
  <c r="F96" i="13"/>
  <c r="H95" i="13"/>
  <c r="G95" i="13"/>
  <c r="G94" i="14" l="1"/>
  <c r="E94" i="14"/>
  <c r="F94" i="14"/>
  <c r="H94" i="14"/>
  <c r="G96" i="13"/>
  <c r="E96" i="13"/>
  <c r="H96" i="13"/>
  <c r="H95" i="14" l="1"/>
  <c r="E95" i="14"/>
  <c r="F95" i="14"/>
  <c r="G95" i="14"/>
  <c r="G97" i="13"/>
  <c r="E97" i="13"/>
  <c r="F97" i="13"/>
  <c r="H97" i="13"/>
  <c r="E98" i="13"/>
  <c r="E96" i="14" l="1"/>
  <c r="H96" i="14"/>
  <c r="F96" i="14"/>
  <c r="G96" i="14"/>
  <c r="H98" i="13"/>
  <c r="G98" i="13"/>
  <c r="F98" i="13"/>
  <c r="F97" i="14" l="1"/>
  <c r="G97" i="14"/>
  <c r="E97" i="14"/>
  <c r="H97" i="14"/>
  <c r="E99" i="13"/>
  <c r="G99" i="13"/>
  <c r="F100" i="13"/>
  <c r="H99" i="13"/>
  <c r="F99" i="13"/>
  <c r="G98" i="14" l="1"/>
  <c r="E98" i="14"/>
  <c r="F98" i="14"/>
  <c r="H98" i="14"/>
  <c r="G101" i="13"/>
  <c r="H100" i="13"/>
  <c r="G100" i="13"/>
  <c r="E100" i="13"/>
  <c r="H99" i="14" l="1"/>
  <c r="E99" i="14"/>
  <c r="F99" i="14"/>
  <c r="G99" i="14"/>
  <c r="H102" i="13"/>
  <c r="H101" i="13"/>
  <c r="E101" i="13"/>
  <c r="F101" i="13"/>
  <c r="E100" i="14" l="1"/>
  <c r="G100" i="14"/>
  <c r="F100" i="14"/>
  <c r="H100" i="14"/>
  <c r="G102" i="13"/>
  <c r="E102" i="13"/>
  <c r="F102" i="13"/>
  <c r="H103" i="13"/>
  <c r="F101" i="14" l="1"/>
  <c r="E101" i="14"/>
  <c r="G101" i="14"/>
  <c r="H101" i="14"/>
  <c r="F103" i="13"/>
  <c r="E103" i="13"/>
  <c r="G103" i="13"/>
  <c r="G102" i="14" l="1"/>
  <c r="E102" i="14"/>
  <c r="F102" i="14"/>
  <c r="H102" i="14"/>
  <c r="E104" i="13"/>
  <c r="G104" i="13"/>
  <c r="F104" i="13"/>
  <c r="H104" i="13"/>
  <c r="F105" i="13"/>
  <c r="H103" i="14" l="1"/>
  <c r="G103" i="14"/>
  <c r="E103" i="14"/>
  <c r="F103" i="14"/>
  <c r="E105" i="13"/>
  <c r="H105" i="13"/>
  <c r="G105" i="13"/>
  <c r="E104" i="14" l="1"/>
  <c r="F104" i="14"/>
  <c r="G104" i="14"/>
  <c r="H104" i="14"/>
  <c r="H106" i="13"/>
  <c r="E106" i="13"/>
  <c r="G106" i="13"/>
  <c r="F106" i="13"/>
  <c r="H107" i="13"/>
  <c r="F105" i="14" l="1"/>
  <c r="E105" i="14"/>
  <c r="G105" i="14"/>
  <c r="H105" i="14"/>
  <c r="H108" i="13"/>
  <c r="E107" i="13"/>
  <c r="F107" i="13"/>
  <c r="G107" i="13"/>
  <c r="G106" i="14" l="1"/>
  <c r="H106" i="14"/>
  <c r="E106" i="14"/>
  <c r="F106" i="14"/>
  <c r="E108" i="13"/>
  <c r="G108" i="13"/>
  <c r="F108" i="13"/>
  <c r="F109" i="13"/>
  <c r="H107" i="14" l="1"/>
  <c r="F107" i="14"/>
  <c r="E107" i="14"/>
  <c r="G107" i="14"/>
  <c r="G109" i="13"/>
  <c r="E110" i="13"/>
  <c r="E109" i="13"/>
  <c r="H109" i="13"/>
  <c r="E108" i="14" l="1"/>
  <c r="F108" i="14"/>
  <c r="G108" i="14"/>
  <c r="H108" i="14"/>
  <c r="G110" i="13"/>
  <c r="F110" i="13"/>
  <c r="H110" i="13"/>
  <c r="F109" i="14" l="1"/>
  <c r="H109" i="14"/>
  <c r="E109" i="14"/>
  <c r="G109" i="14"/>
  <c r="G111" i="13"/>
  <c r="H111" i="13"/>
  <c r="H112" i="13"/>
  <c r="F111" i="13"/>
  <c r="E111" i="13"/>
  <c r="G110" i="14" l="1"/>
  <c r="F110" i="14"/>
  <c r="E110" i="14"/>
  <c r="H110" i="14"/>
  <c r="F112" i="13"/>
  <c r="E112" i="13"/>
  <c r="G112" i="13"/>
  <c r="H111" i="14" l="1"/>
  <c r="E111" i="14"/>
  <c r="F111" i="14"/>
  <c r="G111" i="14"/>
  <c r="E113" i="13"/>
  <c r="G113" i="13"/>
  <c r="H113" i="13"/>
  <c r="F113" i="13"/>
  <c r="E112" i="14" l="1"/>
  <c r="H112" i="14"/>
  <c r="F112" i="14"/>
  <c r="G112" i="14"/>
  <c r="F114" i="13"/>
  <c r="G114" i="13"/>
  <c r="E114" i="13"/>
  <c r="H114" i="13"/>
  <c r="F115" i="13"/>
  <c r="F113" i="14" l="1"/>
  <c r="G113" i="14"/>
  <c r="E113" i="14"/>
  <c r="H113" i="14"/>
  <c r="E115" i="13"/>
  <c r="H115" i="13"/>
  <c r="H116" i="13"/>
  <c r="G115" i="13"/>
  <c r="G114" i="14" l="1"/>
  <c r="E114" i="14"/>
  <c r="F114" i="14"/>
  <c r="H114" i="14"/>
  <c r="E117" i="13"/>
  <c r="G116" i="13"/>
  <c r="E116" i="13"/>
  <c r="F116" i="13"/>
  <c r="H115" i="14" l="1"/>
  <c r="F115" i="14"/>
  <c r="G115" i="14"/>
  <c r="E115" i="14"/>
  <c r="F117" i="13"/>
  <c r="H117" i="13"/>
  <c r="G117" i="13"/>
  <c r="G118" i="13"/>
  <c r="E116" i="14" l="1"/>
  <c r="G116" i="14"/>
  <c r="F116" i="14"/>
  <c r="H116" i="14"/>
  <c r="E118" i="13"/>
  <c r="F118" i="13"/>
  <c r="H118" i="13"/>
  <c r="F117" i="14" l="1"/>
  <c r="E117" i="14"/>
  <c r="G117" i="14"/>
  <c r="H117" i="14"/>
  <c r="E119" i="13"/>
  <c r="G119" i="13"/>
  <c r="H119" i="13"/>
  <c r="F119" i="13"/>
  <c r="E120" i="13"/>
  <c r="F120" i="13"/>
  <c r="G120" i="13"/>
  <c r="H120" i="13"/>
  <c r="G118" i="14" l="1"/>
  <c r="E118" i="14"/>
  <c r="F118" i="14"/>
  <c r="H118" i="14"/>
  <c r="H121" i="13"/>
  <c r="F121" i="13"/>
  <c r="E121" i="13"/>
  <c r="G121" i="13"/>
  <c r="H119" i="14" l="1"/>
  <c r="E119" i="14"/>
  <c r="F119" i="14"/>
  <c r="G119" i="14"/>
  <c r="G122" i="13"/>
  <c r="F122" i="13"/>
  <c r="E122" i="13"/>
  <c r="H122" i="13"/>
  <c r="E120" i="14" l="1"/>
  <c r="G120" i="14"/>
  <c r="H120" i="14"/>
  <c r="F120" i="14"/>
  <c r="F123" i="13"/>
  <c r="G123" i="13"/>
  <c r="E123" i="13"/>
  <c r="H123" i="13"/>
  <c r="F121" i="14" l="1"/>
  <c r="E121" i="14"/>
  <c r="G121" i="14"/>
  <c r="H121" i="14"/>
  <c r="E124" i="13"/>
  <c r="G124" i="13"/>
  <c r="F124" i="13"/>
  <c r="H124" i="13"/>
  <c r="G122" i="14" l="1"/>
  <c r="E122" i="14"/>
  <c r="F122" i="14"/>
  <c r="H122" i="14"/>
  <c r="H125" i="13"/>
  <c r="G125" i="13"/>
  <c r="F125" i="13"/>
  <c r="E125" i="13"/>
  <c r="H123" i="14" l="1"/>
  <c r="G123" i="14"/>
  <c r="E123" i="14"/>
  <c r="F123" i="14"/>
  <c r="G126" i="13"/>
  <c r="H126" i="13"/>
  <c r="F126" i="13"/>
  <c r="E126" i="13"/>
  <c r="E124" i="14" l="1"/>
  <c r="F124" i="14"/>
  <c r="G124" i="14"/>
  <c r="H124" i="14"/>
  <c r="F127" i="13"/>
  <c r="H127" i="13"/>
  <c r="G127" i="13"/>
  <c r="E127" i="13"/>
  <c r="F125" i="14" l="1"/>
  <c r="E125" i="14"/>
  <c r="G125" i="14"/>
  <c r="H125" i="14"/>
  <c r="E128" i="13"/>
  <c r="H128" i="13"/>
  <c r="G128" i="13"/>
  <c r="F128" i="13"/>
  <c r="G126" i="14" l="1"/>
  <c r="H126" i="14"/>
  <c r="E126" i="14"/>
  <c r="F126" i="14"/>
  <c r="H129" i="13"/>
  <c r="G129" i="13"/>
  <c r="E129" i="13"/>
  <c r="F129" i="13"/>
  <c r="H127" i="14" l="1"/>
  <c r="F127" i="14"/>
  <c r="G127" i="14"/>
  <c r="E127" i="14"/>
  <c r="G130" i="13"/>
  <c r="H130" i="13"/>
  <c r="E130" i="13"/>
  <c r="F130" i="13"/>
  <c r="E128" i="14" l="1"/>
  <c r="F128" i="14"/>
  <c r="G128" i="14"/>
  <c r="H128" i="14"/>
  <c r="F131" i="13"/>
  <c r="H131" i="13"/>
  <c r="E131" i="13"/>
  <c r="G131" i="13"/>
  <c r="F129" i="14" l="1"/>
  <c r="H129" i="14"/>
  <c r="E129" i="14"/>
  <c r="G129" i="14"/>
  <c r="E132" i="13"/>
  <c r="H132" i="13"/>
  <c r="F132" i="13"/>
  <c r="G132" i="13"/>
  <c r="G130" i="14" l="1"/>
  <c r="F130" i="14"/>
  <c r="H130" i="14"/>
  <c r="E130" i="14"/>
  <c r="H133" i="13"/>
  <c r="E133" i="13"/>
  <c r="F133" i="13"/>
  <c r="G133" i="13"/>
  <c r="H131" i="14" l="1"/>
  <c r="E131" i="14"/>
  <c r="F131" i="14"/>
  <c r="G131" i="14"/>
  <c r="G134" i="13"/>
  <c r="E134" i="13"/>
  <c r="H134" i="13"/>
  <c r="F134" i="13"/>
  <c r="E132" i="14" l="1"/>
  <c r="H132" i="14"/>
  <c r="F132" i="14"/>
  <c r="G132" i="14"/>
  <c r="F135" i="13"/>
  <c r="E135" i="13"/>
  <c r="G135" i="13"/>
  <c r="H135" i="13"/>
  <c r="F133" i="14" l="1"/>
  <c r="G133" i="14"/>
  <c r="H133" i="14"/>
  <c r="E133" i="14"/>
  <c r="E136" i="13"/>
  <c r="F136" i="13"/>
  <c r="G136" i="13"/>
  <c r="H136" i="13"/>
  <c r="G134" i="14" l="1"/>
  <c r="E134" i="14"/>
  <c r="F134" i="14"/>
  <c r="H134" i="14"/>
  <c r="H137" i="13"/>
  <c r="F137" i="13"/>
  <c r="E137" i="13"/>
  <c r="G137" i="13"/>
  <c r="H135" i="14" l="1"/>
  <c r="E135" i="14"/>
  <c r="F135" i="14"/>
  <c r="G135" i="14"/>
  <c r="G138" i="13"/>
  <c r="F138" i="13"/>
  <c r="E138" i="13"/>
  <c r="H138" i="13"/>
  <c r="E136" i="14" l="1"/>
  <c r="G136" i="14"/>
  <c r="H136" i="14"/>
  <c r="F136" i="14"/>
  <c r="F139" i="13"/>
  <c r="G139" i="13"/>
  <c r="E139" i="13"/>
  <c r="H139" i="13"/>
  <c r="F137" i="14" l="1"/>
  <c r="E137" i="14"/>
  <c r="G137" i="14"/>
  <c r="H137" i="14"/>
  <c r="E140" i="13"/>
  <c r="G140" i="13"/>
  <c r="F140" i="13"/>
  <c r="H140" i="13"/>
  <c r="G138" i="14" l="1"/>
  <c r="E138" i="14"/>
  <c r="F138" i="14"/>
  <c r="H138" i="14"/>
  <c r="H141" i="13"/>
  <c r="G141" i="13"/>
  <c r="F141" i="13"/>
  <c r="E141" i="13"/>
  <c r="H139" i="14" l="1"/>
  <c r="G139" i="14"/>
  <c r="E139" i="14"/>
  <c r="F139" i="14"/>
  <c r="G142" i="13"/>
  <c r="H142" i="13"/>
  <c r="F142" i="13"/>
  <c r="E142" i="13"/>
  <c r="E140" i="14" l="1"/>
  <c r="F140" i="14"/>
  <c r="G140" i="14"/>
  <c r="H140" i="14"/>
  <c r="F143" i="13"/>
  <c r="H143" i="13"/>
  <c r="G143" i="13"/>
  <c r="E143" i="13"/>
  <c r="F141" i="14" l="1"/>
  <c r="E141" i="14"/>
  <c r="G141" i="14"/>
  <c r="H141" i="14"/>
  <c r="E144" i="13"/>
  <c r="H144" i="13"/>
  <c r="G144" i="13"/>
  <c r="F144" i="13"/>
  <c r="G142" i="14" l="1"/>
  <c r="H142" i="14"/>
  <c r="E142" i="14"/>
  <c r="F142" i="14"/>
  <c r="H145" i="13"/>
  <c r="G145" i="13"/>
  <c r="F145" i="13"/>
  <c r="E145" i="13"/>
  <c r="H143" i="14" l="1"/>
  <c r="F143" i="14"/>
  <c r="G143" i="14"/>
  <c r="E143" i="14"/>
  <c r="G146" i="13"/>
  <c r="H146" i="13"/>
  <c r="E146" i="13"/>
  <c r="F146" i="13"/>
  <c r="E144" i="14" l="1"/>
  <c r="F144" i="14"/>
  <c r="G144" i="14"/>
  <c r="H144" i="14"/>
  <c r="F147" i="13"/>
  <c r="H147" i="13"/>
  <c r="E147" i="13"/>
  <c r="G147" i="13"/>
  <c r="F145" i="14" l="1"/>
  <c r="H145" i="14"/>
  <c r="E145" i="14"/>
  <c r="G145" i="14"/>
  <c r="E148" i="13"/>
  <c r="H148" i="13"/>
  <c r="F148" i="13"/>
  <c r="G148" i="13"/>
  <c r="G146" i="14" l="1"/>
  <c r="F146" i="14"/>
  <c r="H146" i="14"/>
  <c r="E146" i="14"/>
  <c r="H149" i="13"/>
  <c r="E149" i="13"/>
  <c r="F149" i="13"/>
  <c r="G149" i="13"/>
  <c r="H147" i="14" l="1"/>
  <c r="E147" i="14"/>
  <c r="F147" i="14"/>
  <c r="G147" i="14"/>
  <c r="G150" i="13"/>
  <c r="E150" i="13"/>
  <c r="F150" i="13"/>
  <c r="H150" i="13"/>
  <c r="E148" i="14" l="1"/>
  <c r="H148" i="14"/>
  <c r="F148" i="14"/>
  <c r="G148" i="14"/>
  <c r="F151" i="13"/>
  <c r="E151" i="13"/>
  <c r="H151" i="13"/>
  <c r="G151" i="13"/>
  <c r="F149" i="14" l="1"/>
  <c r="G149" i="14"/>
  <c r="H149" i="14"/>
  <c r="E149" i="14"/>
  <c r="E152" i="13"/>
  <c r="F152" i="13"/>
  <c r="G152" i="13"/>
  <c r="H152" i="13"/>
  <c r="G150" i="14" l="1"/>
  <c r="E150" i="14"/>
  <c r="F150" i="14"/>
  <c r="H150" i="14"/>
  <c r="H153" i="13"/>
  <c r="F153" i="13"/>
  <c r="E153" i="13"/>
  <c r="G153" i="13"/>
  <c r="H151" i="14" l="1"/>
  <c r="E151" i="14"/>
  <c r="F151" i="14"/>
  <c r="G151" i="14"/>
  <c r="G154" i="13"/>
  <c r="F154" i="13"/>
  <c r="E154" i="13"/>
  <c r="H154" i="13"/>
  <c r="E152" i="14" l="1"/>
  <c r="G152" i="14"/>
  <c r="H152" i="14"/>
  <c r="F152" i="14"/>
  <c r="F155" i="13"/>
  <c r="G155" i="13"/>
  <c r="E155" i="13"/>
  <c r="H155" i="13"/>
  <c r="F153" i="14" l="1"/>
  <c r="E153" i="14"/>
  <c r="G153" i="14"/>
  <c r="H153" i="14"/>
  <c r="E156" i="13"/>
  <c r="G156" i="13"/>
  <c r="F156" i="13"/>
  <c r="H156" i="13"/>
  <c r="G154" i="14" l="1"/>
  <c r="E154" i="14"/>
  <c r="F154" i="14"/>
  <c r="H154" i="14"/>
  <c r="H157" i="13"/>
  <c r="G157" i="13"/>
  <c r="F157" i="13"/>
  <c r="E157" i="13"/>
  <c r="H155" i="14" l="1"/>
  <c r="G155" i="14"/>
  <c r="E155" i="14"/>
  <c r="F155" i="14"/>
  <c r="G158" i="13"/>
  <c r="H158" i="13"/>
  <c r="F158" i="13"/>
  <c r="E158" i="13"/>
  <c r="E156" i="14" l="1"/>
  <c r="F156" i="14"/>
  <c r="G156" i="14"/>
  <c r="H156" i="14"/>
  <c r="F159" i="13"/>
  <c r="H159" i="13"/>
  <c r="G159" i="13"/>
  <c r="E159" i="13"/>
  <c r="F157" i="14" l="1"/>
  <c r="E157" i="14"/>
  <c r="G157" i="14"/>
  <c r="H157" i="14"/>
  <c r="E160" i="13"/>
  <c r="H160" i="13"/>
  <c r="G160" i="13"/>
  <c r="F160" i="13"/>
  <c r="G158" i="14" l="1"/>
  <c r="H158" i="14"/>
  <c r="E158" i="14"/>
  <c r="F158" i="14"/>
  <c r="H161" i="13"/>
  <c r="G161" i="13"/>
  <c r="E161" i="13"/>
  <c r="F161" i="13"/>
  <c r="E159" i="14" l="1"/>
  <c r="F159" i="14"/>
  <c r="G159" i="14"/>
  <c r="H159" i="14"/>
  <c r="G162" i="13"/>
  <c r="H162" i="13"/>
  <c r="E162" i="13"/>
  <c r="F162" i="13"/>
  <c r="F160" i="14" l="1"/>
  <c r="G160" i="14"/>
  <c r="H160" i="14"/>
  <c r="E160" i="14"/>
  <c r="F163" i="13"/>
  <c r="H163" i="13"/>
  <c r="E163" i="13"/>
  <c r="G163" i="13"/>
  <c r="G161" i="14" l="1"/>
  <c r="H161" i="14"/>
  <c r="E161" i="14"/>
  <c r="F161" i="14"/>
  <c r="E164" i="13"/>
  <c r="H164" i="13"/>
  <c r="F164" i="13"/>
  <c r="G164" i="13"/>
  <c r="H162" i="14" l="1"/>
  <c r="E162" i="14"/>
  <c r="F162" i="14"/>
  <c r="G162" i="14"/>
  <c r="H165" i="13"/>
  <c r="E165" i="13"/>
  <c r="F165" i="13"/>
  <c r="G165" i="13"/>
  <c r="E163" i="14" l="1"/>
  <c r="F163" i="14"/>
  <c r="G163" i="14"/>
  <c r="H163" i="14"/>
  <c r="G166" i="13"/>
  <c r="E166" i="13"/>
  <c r="F166" i="13"/>
  <c r="H166" i="13"/>
  <c r="F164" i="14" l="1"/>
  <c r="G164" i="14"/>
  <c r="H164" i="14"/>
  <c r="E164" i="14"/>
  <c r="F167" i="13"/>
  <c r="E167" i="13"/>
  <c r="G167" i="13"/>
  <c r="H167" i="13"/>
  <c r="G165" i="14" l="1"/>
  <c r="H165" i="14"/>
  <c r="E165" i="14"/>
  <c r="F165" i="14"/>
  <c r="E168" i="13"/>
  <c r="F168" i="13"/>
  <c r="H168" i="13"/>
  <c r="G168" i="13"/>
  <c r="H166" i="14" l="1"/>
  <c r="E166" i="14"/>
  <c r="F166" i="14"/>
  <c r="G166" i="14"/>
  <c r="H169" i="13"/>
  <c r="F169" i="13"/>
  <c r="E169" i="13"/>
  <c r="G169" i="13"/>
  <c r="E167" i="14" l="1"/>
  <c r="F167" i="14"/>
  <c r="G167" i="14"/>
  <c r="H167" i="14"/>
  <c r="G170" i="13"/>
  <c r="F170" i="13"/>
  <c r="E170" i="13"/>
  <c r="H170" i="13"/>
  <c r="F168" i="14" l="1"/>
  <c r="G168" i="14"/>
  <c r="H168" i="14"/>
  <c r="E168" i="14"/>
  <c r="F171" i="13"/>
  <c r="G171" i="13"/>
  <c r="E171" i="13"/>
  <c r="H171" i="13"/>
  <c r="G169" i="14" l="1"/>
  <c r="H169" i="14"/>
  <c r="E169" i="14"/>
  <c r="F169" i="14"/>
  <c r="E172" i="13"/>
  <c r="G172" i="13"/>
  <c r="F172" i="13"/>
  <c r="H172" i="13"/>
  <c r="H170" i="14" l="1"/>
  <c r="E170" i="14"/>
  <c r="F170" i="14"/>
  <c r="G170" i="14"/>
  <c r="H173" i="13"/>
  <c r="G173" i="13"/>
  <c r="F173" i="13"/>
  <c r="E173" i="13"/>
  <c r="E171" i="14" l="1"/>
  <c r="F171" i="14"/>
  <c r="G171" i="14"/>
  <c r="H171" i="14"/>
  <c r="G174" i="13"/>
  <c r="H174" i="13"/>
  <c r="F174" i="13"/>
  <c r="E174" i="13"/>
  <c r="F172" i="14" l="1"/>
  <c r="G172" i="14"/>
  <c r="H172" i="14"/>
  <c r="E172" i="14"/>
  <c r="F175" i="13"/>
  <c r="H175" i="13"/>
  <c r="G175" i="13"/>
  <c r="E175" i="13"/>
  <c r="G173" i="14" l="1"/>
  <c r="H173" i="14"/>
  <c r="E173" i="14"/>
  <c r="F173" i="14"/>
  <c r="E176" i="13"/>
  <c r="H176" i="13"/>
  <c r="G176" i="13"/>
  <c r="F176" i="13"/>
  <c r="H174" i="14" l="1"/>
  <c r="E174" i="14"/>
  <c r="F174" i="14"/>
  <c r="G174" i="14"/>
  <c r="H177" i="13"/>
  <c r="G177" i="13"/>
  <c r="F177" i="13"/>
  <c r="E177" i="13"/>
  <c r="E175" i="14" l="1"/>
  <c r="F175" i="14"/>
  <c r="G175" i="14"/>
  <c r="H175" i="14"/>
  <c r="G178" i="13"/>
  <c r="H178" i="13"/>
  <c r="E178" i="13"/>
  <c r="F178" i="13"/>
  <c r="F176" i="14" l="1"/>
  <c r="G176" i="14"/>
  <c r="H176" i="14"/>
  <c r="E176" i="14"/>
  <c r="F179" i="13"/>
  <c r="H179" i="13"/>
  <c r="E179" i="13"/>
  <c r="G179" i="13"/>
  <c r="G177" i="14" l="1"/>
  <c r="H177" i="14"/>
  <c r="E177" i="14"/>
  <c r="F177" i="14"/>
  <c r="E180" i="13"/>
  <c r="H180" i="13"/>
  <c r="F180" i="13"/>
  <c r="G180" i="13"/>
  <c r="H178" i="14" l="1"/>
  <c r="E178" i="14"/>
  <c r="F178" i="14"/>
  <c r="G178" i="14"/>
  <c r="H181" i="13"/>
  <c r="E181" i="13"/>
  <c r="G181" i="13"/>
  <c r="F181" i="13"/>
  <c r="E179" i="14" l="1"/>
  <c r="F179" i="14"/>
  <c r="G179" i="14"/>
  <c r="H179" i="14"/>
  <c r="G182" i="13"/>
  <c r="E182" i="13"/>
  <c r="F182" i="13"/>
  <c r="H182" i="13"/>
  <c r="F180" i="14" l="1"/>
  <c r="G180" i="14"/>
  <c r="H180" i="14"/>
  <c r="E180" i="14"/>
  <c r="F183" i="13"/>
  <c r="E183" i="13"/>
  <c r="G183" i="13"/>
  <c r="H183" i="13"/>
  <c r="G181" i="14" l="1"/>
  <c r="H181" i="14"/>
  <c r="E181" i="14"/>
  <c r="F181" i="14"/>
  <c r="E184" i="13"/>
  <c r="F184" i="13"/>
  <c r="G184" i="13"/>
  <c r="H184" i="13"/>
  <c r="H182" i="14" l="1"/>
  <c r="E182" i="14"/>
  <c r="F182" i="14"/>
  <c r="G182" i="14"/>
  <c r="H185" i="13"/>
  <c r="F185" i="13"/>
  <c r="E185" i="13"/>
  <c r="G185" i="13"/>
  <c r="E183" i="14" l="1"/>
  <c r="F183" i="14"/>
  <c r="G183" i="14"/>
  <c r="H183" i="14"/>
  <c r="G186" i="13"/>
  <c r="F186" i="13"/>
  <c r="E186" i="13"/>
  <c r="H186" i="13"/>
  <c r="F184" i="14" l="1"/>
  <c r="G184" i="14"/>
  <c r="H184" i="14"/>
  <c r="E184" i="14"/>
  <c r="F187" i="13"/>
  <c r="G187" i="13"/>
  <c r="E187" i="13"/>
  <c r="H187" i="13"/>
  <c r="G185" i="14" l="1"/>
  <c r="H185" i="14"/>
  <c r="E185" i="14"/>
  <c r="F185" i="14"/>
  <c r="E188" i="13"/>
  <c r="G188" i="13"/>
  <c r="F188" i="13"/>
  <c r="H188" i="13"/>
  <c r="H186" i="14" l="1"/>
  <c r="E186" i="14"/>
  <c r="F186" i="14"/>
  <c r="G186" i="14"/>
  <c r="H189" i="13"/>
  <c r="G189" i="13"/>
  <c r="F189" i="13"/>
  <c r="E189" i="13"/>
  <c r="E187" i="14" l="1"/>
  <c r="F187" i="14"/>
  <c r="G187" i="14"/>
  <c r="H187" i="14"/>
  <c r="G190" i="13"/>
  <c r="H190" i="13"/>
  <c r="F190" i="13"/>
  <c r="E190" i="13"/>
  <c r="F188" i="14" l="1"/>
  <c r="G188" i="14"/>
  <c r="H188" i="14"/>
  <c r="E188" i="14"/>
  <c r="F191" i="13"/>
  <c r="H191" i="13"/>
  <c r="G191" i="13"/>
  <c r="E191" i="13"/>
  <c r="G189" i="14" l="1"/>
  <c r="H189" i="14"/>
  <c r="E189" i="14"/>
  <c r="F189" i="14"/>
  <c r="E192" i="13"/>
  <c r="H192" i="13"/>
  <c r="G192" i="13"/>
  <c r="F192" i="13"/>
  <c r="H190" i="14" l="1"/>
  <c r="E190" i="14"/>
  <c r="F190" i="14"/>
  <c r="G190" i="14"/>
  <c r="H193" i="13"/>
  <c r="G193" i="13"/>
  <c r="E193" i="13"/>
  <c r="F193" i="13"/>
  <c r="E191" i="14" l="1"/>
  <c r="F191" i="14"/>
  <c r="G191" i="14"/>
  <c r="H191" i="14"/>
  <c r="G194" i="13"/>
  <c r="H194" i="13"/>
  <c r="F194" i="13"/>
  <c r="E194" i="13"/>
  <c r="F192" i="14" l="1"/>
  <c r="G192" i="14"/>
  <c r="H192" i="14"/>
  <c r="E192" i="14"/>
  <c r="F195" i="13"/>
  <c r="H195" i="13"/>
  <c r="E195" i="13"/>
  <c r="G195" i="13"/>
  <c r="H193" i="14" l="1"/>
  <c r="F193" i="14"/>
  <c r="E193" i="14"/>
  <c r="G193" i="14"/>
  <c r="E196" i="13"/>
  <c r="H196" i="13"/>
  <c r="F196" i="13"/>
  <c r="G196" i="13"/>
  <c r="E194" i="14" l="1"/>
  <c r="G194" i="14"/>
  <c r="H194" i="14"/>
  <c r="F194" i="14"/>
  <c r="H197" i="13"/>
  <c r="E197" i="13"/>
  <c r="F197" i="13"/>
  <c r="G197" i="13"/>
  <c r="F195" i="14" l="1"/>
  <c r="E195" i="14"/>
  <c r="H195" i="14"/>
  <c r="G195" i="14"/>
  <c r="G198" i="13"/>
  <c r="E198" i="13"/>
  <c r="H198" i="13"/>
  <c r="F198" i="13"/>
  <c r="G196" i="14" l="1"/>
  <c r="F196" i="14"/>
  <c r="E196" i="14"/>
  <c r="H196" i="14"/>
  <c r="F199" i="13"/>
  <c r="E199" i="13"/>
  <c r="G199" i="13"/>
  <c r="H199" i="13"/>
  <c r="H197" i="14" l="1"/>
  <c r="G197" i="14"/>
  <c r="E197" i="14"/>
  <c r="F197" i="14"/>
  <c r="E200" i="13"/>
  <c r="F200" i="13"/>
  <c r="G200" i="13"/>
  <c r="H200" i="13"/>
  <c r="E198" i="14" l="1"/>
  <c r="F198" i="14"/>
  <c r="H198" i="14"/>
  <c r="G198" i="14"/>
  <c r="H201" i="13"/>
  <c r="F201" i="13"/>
  <c r="E201" i="13"/>
  <c r="G201" i="13"/>
  <c r="F199" i="14" l="1"/>
  <c r="G199" i="14"/>
  <c r="E199" i="14"/>
  <c r="H199" i="14"/>
  <c r="G202" i="13"/>
  <c r="F202" i="13"/>
  <c r="E202" i="13"/>
  <c r="H202" i="13"/>
  <c r="G200" i="14" l="1"/>
  <c r="H200" i="14"/>
  <c r="E200" i="14"/>
  <c r="F200" i="14"/>
  <c r="F203" i="13"/>
  <c r="G203" i="13"/>
  <c r="E203" i="13"/>
  <c r="H203" i="13"/>
  <c r="H201" i="14" l="1"/>
  <c r="F201" i="14"/>
  <c r="G201" i="14"/>
  <c r="E201" i="14"/>
  <c r="E204" i="13"/>
  <c r="G204" i="13"/>
  <c r="F204" i="13"/>
  <c r="H204" i="13"/>
  <c r="E202" i="14" l="1"/>
  <c r="G202" i="14"/>
  <c r="F202" i="14"/>
  <c r="H202" i="14"/>
  <c r="H205" i="13"/>
  <c r="G205" i="13"/>
  <c r="F205" i="13"/>
  <c r="E205" i="13"/>
  <c r="F203" i="14" l="1"/>
  <c r="H203" i="14"/>
  <c r="E203" i="14"/>
  <c r="G203" i="14"/>
  <c r="G206" i="13"/>
  <c r="H206" i="13"/>
  <c r="F206" i="13"/>
  <c r="E206" i="13"/>
  <c r="G204" i="14" l="1"/>
  <c r="F204" i="14"/>
  <c r="H204" i="14"/>
  <c r="E204" i="14"/>
  <c r="F207" i="13"/>
  <c r="H207" i="13"/>
  <c r="G207" i="13"/>
  <c r="E207" i="13"/>
  <c r="H205" i="14" l="1"/>
  <c r="E205" i="14"/>
  <c r="G205" i="14"/>
  <c r="F205" i="14"/>
  <c r="E208" i="13"/>
  <c r="H208" i="13"/>
  <c r="G208" i="13"/>
  <c r="F208" i="13"/>
  <c r="E206" i="14" l="1"/>
  <c r="H206" i="14"/>
  <c r="F206" i="14"/>
  <c r="G206" i="14"/>
  <c r="H209" i="13"/>
  <c r="G209" i="13"/>
  <c r="E209" i="13"/>
  <c r="F209" i="13"/>
  <c r="F207" i="14" l="1"/>
  <c r="G207" i="14"/>
  <c r="H207" i="14"/>
  <c r="E207" i="14"/>
  <c r="G210" i="13"/>
  <c r="H210" i="13"/>
  <c r="E210" i="13"/>
  <c r="F210" i="13"/>
  <c r="G208" i="14" l="1"/>
  <c r="E208" i="14"/>
  <c r="H208" i="14"/>
  <c r="F208" i="14"/>
  <c r="F211" i="13"/>
  <c r="H211" i="13"/>
  <c r="G211" i="13"/>
  <c r="E211" i="13"/>
  <c r="H209" i="14" l="1"/>
  <c r="F209" i="14"/>
  <c r="E209" i="14"/>
  <c r="G209" i="14"/>
  <c r="E212" i="13"/>
  <c r="H212" i="13"/>
  <c r="F212" i="13"/>
  <c r="G212" i="13"/>
  <c r="E210" i="14" l="1"/>
  <c r="G210" i="14"/>
  <c r="H210" i="14"/>
  <c r="F210" i="14"/>
  <c r="H213" i="13"/>
  <c r="E213" i="13"/>
  <c r="F213" i="13"/>
  <c r="G213" i="13"/>
  <c r="F211" i="14" l="1"/>
  <c r="E211" i="14"/>
  <c r="H211" i="14"/>
  <c r="G211" i="14"/>
  <c r="G214" i="13"/>
  <c r="E214" i="13"/>
  <c r="F214" i="13"/>
  <c r="H214" i="13"/>
  <c r="G212" i="14" l="1"/>
  <c r="F212" i="14"/>
  <c r="E212" i="14"/>
  <c r="H212" i="14"/>
  <c r="F215" i="13"/>
  <c r="E215" i="13"/>
  <c r="H215" i="13"/>
  <c r="G215" i="13"/>
  <c r="H213" i="14" l="1"/>
  <c r="G213" i="14"/>
  <c r="E213" i="14"/>
  <c r="F213" i="14"/>
  <c r="E216" i="13"/>
  <c r="F216" i="13"/>
  <c r="G216" i="13"/>
  <c r="H216" i="13"/>
  <c r="E214" i="14" l="1"/>
  <c r="F214" i="14"/>
  <c r="H214" i="14"/>
  <c r="G214" i="14"/>
  <c r="H217" i="13"/>
  <c r="F217" i="13"/>
  <c r="E217" i="13"/>
  <c r="G217" i="13"/>
  <c r="F215" i="14" l="1"/>
  <c r="G215" i="14"/>
  <c r="E215" i="14"/>
  <c r="H215" i="14"/>
  <c r="G218" i="13"/>
  <c r="F218" i="13"/>
  <c r="E218" i="13"/>
  <c r="H218" i="13"/>
  <c r="G216" i="14" l="1"/>
  <c r="H216" i="14"/>
  <c r="E216" i="14"/>
  <c r="F216" i="14"/>
  <c r="F219" i="13"/>
  <c r="G219" i="13"/>
  <c r="E219" i="13"/>
  <c r="H219" i="13"/>
  <c r="H217" i="14" l="1"/>
  <c r="F217" i="14"/>
  <c r="G217" i="14"/>
  <c r="E217" i="14"/>
  <c r="E220" i="13"/>
  <c r="G220" i="13"/>
  <c r="F220" i="13"/>
  <c r="H220" i="13"/>
  <c r="E218" i="14" l="1"/>
  <c r="G218" i="14"/>
  <c r="F218" i="14"/>
  <c r="H218" i="14"/>
  <c r="H221" i="13"/>
  <c r="G221" i="13"/>
  <c r="F221" i="13"/>
  <c r="E221" i="13"/>
  <c r="F219" i="14" l="1"/>
  <c r="H219" i="14"/>
  <c r="E219" i="14"/>
  <c r="G219" i="14"/>
  <c r="G222" i="13"/>
  <c r="H222" i="13"/>
  <c r="F222" i="13"/>
  <c r="E222" i="13"/>
  <c r="G220" i="14" l="1"/>
  <c r="F220" i="14"/>
  <c r="H220" i="14"/>
  <c r="E220" i="14"/>
  <c r="F223" i="13"/>
  <c r="G223" i="13"/>
  <c r="E223" i="13"/>
  <c r="H223" i="13"/>
  <c r="H221" i="14" l="1"/>
  <c r="E221" i="14"/>
  <c r="G221" i="14"/>
  <c r="F221" i="14"/>
  <c r="E224" i="13"/>
  <c r="G224" i="13"/>
  <c r="H224" i="13"/>
  <c r="F224" i="13"/>
  <c r="E222" i="14" l="1"/>
  <c r="H222" i="14"/>
  <c r="F222" i="14"/>
  <c r="G222" i="14"/>
  <c r="H225" i="13"/>
  <c r="G225" i="13"/>
  <c r="F225" i="13"/>
  <c r="E225" i="13"/>
  <c r="F223" i="14" l="1"/>
  <c r="G223" i="14"/>
  <c r="H223" i="14"/>
  <c r="E223" i="14"/>
  <c r="G226" i="13"/>
  <c r="H226" i="13"/>
  <c r="E226" i="13"/>
  <c r="F226" i="13"/>
  <c r="G224" i="14" l="1"/>
  <c r="E224" i="14"/>
  <c r="H224" i="14"/>
  <c r="F224" i="14"/>
  <c r="F227" i="13"/>
  <c r="H227" i="13"/>
  <c r="G227" i="13"/>
  <c r="E227" i="13"/>
  <c r="H225" i="14" l="1"/>
  <c r="F225" i="14"/>
  <c r="E225" i="14"/>
  <c r="G225" i="14"/>
  <c r="E228" i="13"/>
  <c r="H228" i="13"/>
  <c r="F228" i="13"/>
  <c r="G228" i="13"/>
  <c r="E226" i="14" l="1"/>
  <c r="G226" i="14"/>
  <c r="H226" i="14"/>
  <c r="F226" i="14"/>
  <c r="H229" i="13"/>
  <c r="E229" i="13"/>
  <c r="F229" i="13"/>
  <c r="G229" i="13"/>
  <c r="F227" i="14" l="1"/>
  <c r="E227" i="14"/>
  <c r="H227" i="14"/>
  <c r="G227" i="14"/>
  <c r="G230" i="13"/>
  <c r="F230" i="13"/>
  <c r="H230" i="13"/>
  <c r="E230" i="13"/>
  <c r="G228" i="14" l="1"/>
  <c r="F228" i="14"/>
  <c r="E228" i="14"/>
  <c r="H228" i="14"/>
  <c r="F231" i="13"/>
  <c r="H231" i="13"/>
  <c r="E231" i="13"/>
  <c r="G231" i="13"/>
  <c r="H229" i="14" l="1"/>
  <c r="G229" i="14"/>
  <c r="E229" i="14"/>
  <c r="F229" i="14"/>
  <c r="E232" i="13"/>
  <c r="F232" i="13"/>
  <c r="G232" i="13"/>
  <c r="H232" i="13"/>
  <c r="E230" i="14" l="1"/>
  <c r="F230" i="14"/>
  <c r="H230" i="14"/>
  <c r="G230" i="14"/>
  <c r="H233" i="13"/>
  <c r="E233" i="13"/>
  <c r="G233" i="13"/>
  <c r="F233" i="13"/>
  <c r="F231" i="14" l="1"/>
  <c r="G231" i="14"/>
  <c r="E231" i="14"/>
  <c r="H231" i="14"/>
  <c r="G234" i="13"/>
  <c r="E234" i="13"/>
  <c r="F234" i="13"/>
  <c r="H234" i="13"/>
  <c r="G232" i="14" l="1"/>
  <c r="H232" i="14"/>
  <c r="E232" i="14"/>
  <c r="F232" i="14"/>
  <c r="F235" i="13"/>
  <c r="E235" i="13"/>
  <c r="H235" i="13"/>
  <c r="G235" i="13"/>
  <c r="H233" i="14" l="1"/>
  <c r="F233" i="14"/>
  <c r="G233" i="14"/>
  <c r="E233" i="14"/>
  <c r="E236" i="13"/>
  <c r="F236" i="13"/>
  <c r="G236" i="13"/>
  <c r="H236" i="13"/>
  <c r="E234" i="14" l="1"/>
  <c r="G234" i="14"/>
  <c r="F234" i="14"/>
  <c r="H234" i="14"/>
  <c r="H237" i="13"/>
  <c r="F237" i="13"/>
  <c r="G237" i="13"/>
  <c r="E237" i="13"/>
  <c r="F235" i="14" l="1"/>
  <c r="H235" i="14"/>
  <c r="E235" i="14"/>
  <c r="G235" i="14"/>
  <c r="G238" i="13"/>
  <c r="F238" i="13"/>
  <c r="H238" i="13"/>
  <c r="E238" i="13"/>
  <c r="G236" i="14" l="1"/>
  <c r="F236" i="14"/>
  <c r="H236" i="14"/>
  <c r="E236" i="14"/>
  <c r="F239" i="13"/>
  <c r="G239" i="13"/>
  <c r="H239" i="13"/>
  <c r="E239" i="13"/>
  <c r="H237" i="14" l="1"/>
  <c r="E237" i="14"/>
  <c r="G237" i="14"/>
  <c r="F237" i="14"/>
  <c r="E240" i="13"/>
  <c r="G240" i="13"/>
  <c r="H240" i="13"/>
  <c r="F240" i="13"/>
  <c r="E238" i="14" l="1"/>
  <c r="H238" i="14"/>
  <c r="F238" i="14"/>
  <c r="G238" i="14"/>
  <c r="H241" i="13"/>
  <c r="G241" i="13"/>
  <c r="E241" i="13"/>
  <c r="F241" i="13"/>
  <c r="F239" i="14" l="1"/>
  <c r="G239" i="14"/>
  <c r="H239" i="14"/>
  <c r="E239" i="14"/>
  <c r="G242" i="13"/>
  <c r="H242" i="13"/>
  <c r="E242" i="13"/>
  <c r="F242" i="13"/>
  <c r="E240" i="14" l="1"/>
  <c r="G240" i="14"/>
  <c r="F240" i="14"/>
  <c r="H240" i="14"/>
  <c r="F243" i="13"/>
  <c r="H243" i="13"/>
  <c r="E243" i="13"/>
  <c r="G243" i="13"/>
  <c r="F241" i="14" l="1"/>
  <c r="H241" i="14"/>
  <c r="G241" i="14"/>
  <c r="E241" i="14"/>
  <c r="E244" i="13"/>
  <c r="H244" i="13"/>
  <c r="F244" i="13"/>
  <c r="G244" i="13"/>
  <c r="G242" i="14" l="1"/>
  <c r="E242" i="14"/>
  <c r="H242" i="14"/>
  <c r="F242" i="14"/>
  <c r="H245" i="13"/>
  <c r="E245" i="13"/>
  <c r="F245" i="13"/>
  <c r="G245" i="13"/>
  <c r="H243" i="14" l="1"/>
  <c r="F243" i="14"/>
  <c r="E243" i="14"/>
  <c r="G243" i="14"/>
  <c r="G246" i="13"/>
  <c r="F246" i="13"/>
  <c r="E246" i="13"/>
  <c r="H246" i="13"/>
  <c r="E244" i="14" l="1"/>
  <c r="G244" i="14"/>
  <c r="F244" i="14"/>
  <c r="H244" i="14"/>
  <c r="F247" i="13"/>
  <c r="E247" i="13"/>
  <c r="G247" i="13"/>
  <c r="H247" i="13"/>
  <c r="F245" i="14" l="1"/>
  <c r="H245" i="14"/>
  <c r="G245" i="14"/>
  <c r="E245" i="14"/>
  <c r="E248" i="13"/>
  <c r="G248" i="13"/>
  <c r="F248" i="13"/>
  <c r="H248" i="13"/>
  <c r="G246" i="14" l="1"/>
  <c r="E246" i="14"/>
  <c r="H246" i="14"/>
  <c r="F246" i="14"/>
  <c r="H249" i="13"/>
  <c r="E249" i="13"/>
  <c r="F249" i="13"/>
  <c r="G249" i="13"/>
  <c r="H247" i="14" l="1"/>
  <c r="F247" i="14"/>
  <c r="E247" i="14"/>
  <c r="G247" i="14"/>
  <c r="G250" i="13"/>
  <c r="E250" i="13"/>
  <c r="H250" i="13"/>
  <c r="F250" i="13"/>
  <c r="E248" i="14" l="1"/>
  <c r="G248" i="14"/>
  <c r="F248" i="14"/>
  <c r="H248" i="14"/>
  <c r="F251" i="13"/>
  <c r="E251" i="13"/>
  <c r="G251" i="13"/>
  <c r="H251" i="13"/>
  <c r="F249" i="14" l="1"/>
  <c r="H249" i="14"/>
  <c r="G249" i="14"/>
  <c r="E249" i="14"/>
  <c r="E252" i="13"/>
  <c r="F252" i="13"/>
  <c r="H252" i="13"/>
  <c r="G252" i="13"/>
  <c r="G250" i="14" l="1"/>
  <c r="E250" i="14"/>
  <c r="H250" i="14"/>
  <c r="F250" i="14"/>
  <c r="H253" i="13"/>
  <c r="F253" i="13"/>
  <c r="G253" i="13"/>
  <c r="E253" i="13"/>
  <c r="H251" i="14" l="1"/>
  <c r="E251" i="14"/>
  <c r="F251" i="14"/>
  <c r="G251" i="14"/>
  <c r="G254" i="13"/>
  <c r="F254" i="13"/>
  <c r="H254" i="13"/>
  <c r="E254" i="13"/>
  <c r="E252" i="14" l="1"/>
  <c r="F252" i="14"/>
  <c r="G252" i="14"/>
  <c r="H252" i="14"/>
  <c r="F253" i="14" l="1"/>
  <c r="G253" i="14"/>
  <c r="E253" i="14"/>
  <c r="H253" i="14"/>
  <c r="G254" i="14" l="1"/>
  <c r="H254" i="14"/>
  <c r="E254" i="14"/>
  <c r="F254" i="14"/>
</calcChain>
</file>

<file path=xl/sharedStrings.xml><?xml version="1.0" encoding="utf-8"?>
<sst xmlns="http://schemas.openxmlformats.org/spreadsheetml/2006/main" count="2638" uniqueCount="864">
  <si>
    <t>Closed LLFCs</t>
  </si>
  <si>
    <t>Geographical name</t>
  </si>
  <si>
    <t>Notes:</t>
  </si>
  <si>
    <t xml:space="preserve">Unit time periods are as specified in the SSC. </t>
  </si>
  <si>
    <t>[Add DNO specific notes relevant to charges]</t>
  </si>
  <si>
    <t>All times are UK clock-time.</t>
  </si>
  <si>
    <t>[Add DNO specific 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</si>
  <si>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</si>
  <si>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</si>
  <si>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</si>
  <si>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</si>
  <si>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</si>
  <si>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</si>
  <si>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</si>
  <si>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</si>
  <si>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</si>
  <si>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</si>
  <si>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</si>
  <si>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</si>
  <si>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</si>
  <si>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</si>
  <si>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</si>
  <si>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</si>
  <si>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</si>
  <si>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</si>
  <si>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</si>
  <si>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</si>
  <si>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</si>
  <si>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</si>
  <si>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</si>
  <si>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</si>
  <si>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</si>
  <si>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</si>
  <si>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Annex 1 contains charges to LV and HV Designated Properties.</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</si>
  <si>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</si>
  <si>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</si>
  <si>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</si>
  <si>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</si>
  <si>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</si>
  <si>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</si>
  <si>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</si>
  <si>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</si>
  <si>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EDCM Import 1</t>
  </si>
  <si>
    <t>EDCM Import 2</t>
  </si>
  <si>
    <t>EDCM Import 3</t>
  </si>
  <si>
    <t>EDCM Import 4</t>
  </si>
  <si>
    <t>EDCM Import 5</t>
  </si>
  <si>
    <t>EDCM Import 6</t>
  </si>
  <si>
    <t>EDCM Import 7</t>
  </si>
  <si>
    <t>EDCM Import 8</t>
  </si>
  <si>
    <t>EDCM Import 9</t>
  </si>
  <si>
    <t>EDCM Import 10</t>
  </si>
  <si>
    <t>Annex 5 LLFs</t>
  </si>
  <si>
    <t>EDCM Export 1</t>
  </si>
  <si>
    <t>EDCM Export 2</t>
  </si>
  <si>
    <t>EDCM Export 3</t>
  </si>
  <si>
    <t>EDCM Export 4</t>
  </si>
  <si>
    <t>EDCM Export 5</t>
  </si>
  <si>
    <t>EDCM Export 6</t>
  </si>
  <si>
    <t>EDCM Export 7</t>
  </si>
  <si>
    <t>EDCM Export 8</t>
  </si>
  <si>
    <t>EDCM Export 9</t>
  </si>
  <si>
    <t>EDCM Export 10</t>
  </si>
  <si>
    <t>Name</t>
  </si>
  <si>
    <t>Note: The list of MPANs / MSIDs provided may be incomplete; the DNO reserves the right to apply the listed charges to any other MPANs / MSIDs associated with the site.</t>
  </si>
  <si>
    <t>Unique billing identifier</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</si>
  <si>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</si>
  <si>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</si>
  <si>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</si>
  <si>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</si>
  <si>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</si>
  <si>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</si>
  <si>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</si>
  <si>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</si>
  <si>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</si>
  <si>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</si>
  <si>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</si>
  <si>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</si>
  <si>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</si>
  <si>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</si>
  <si>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</si>
  <si>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</si>
  <si>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</si>
  <si>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</si>
  <si>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</si>
  <si>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</si>
  <si>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</si>
  <si>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</si>
  <si>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</si>
  <si>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</si>
  <si>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</si>
  <si>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</si>
  <si>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</si>
  <si>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</si>
  <si>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</si>
  <si>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</si>
  <si>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</si>
  <si>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</si>
  <si>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</si>
  <si>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</si>
  <si>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</si>
  <si>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</si>
  <si>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</si>
  <si>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</si>
  <si>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</si>
  <si>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</si>
  <si>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</si>
  <si>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</si>
  <si>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</si>
  <si>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</si>
  <si>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</si>
  <si>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</si>
  <si>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</si>
  <si>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</si>
  <si>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</si>
  <si>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</si>
  <si>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</si>
  <si>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</si>
  <si>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</si>
  <si>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</si>
  <si>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</si>
  <si>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</si>
  <si>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</si>
  <si>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</si>
  <si>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</si>
  <si>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</si>
  <si>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</si>
  <si>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</si>
  <si>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</si>
  <si>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</si>
  <si>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</si>
  <si>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</si>
  <si>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</si>
  <si>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</si>
  <si>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</si>
  <si>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</si>
  <si>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</si>
  <si>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</si>
  <si>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</si>
  <si>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</si>
  <si>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</si>
  <si>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</si>
  <si>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</si>
  <si>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</si>
  <si>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</si>
  <si>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</si>
  <si>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</si>
  <si>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</si>
  <si>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</si>
  <si>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</si>
  <si>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</si>
  <si>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</si>
  <si>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</si>
  <si>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</si>
  <si>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</si>
  <si>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</si>
  <si>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</si>
  <si>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</si>
  <si>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</si>
  <si>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</si>
  <si>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</si>
  <si>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</si>
  <si>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</si>
  <si>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</si>
  <si>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</si>
  <si>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</si>
  <si>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</si>
  <si>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</si>
  <si>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</si>
  <si>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</si>
  <si>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</si>
  <si>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</si>
  <si>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</si>
  <si>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</si>
  <si>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</si>
  <si>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</si>
  <si>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</si>
  <si>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</si>
  <si>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</si>
  <si>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</si>
  <si>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</si>
  <si>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</si>
  <si>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</si>
  <si>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</si>
  <si>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</si>
  <si>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</si>
  <si>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</si>
  <si>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</si>
  <si>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</si>
  <si>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</si>
  <si>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</si>
  <si>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</si>
  <si>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</si>
  <si>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</si>
  <si>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</si>
  <si>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</si>
  <si>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</si>
  <si>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</si>
  <si>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</si>
  <si>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</si>
  <si>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</si>
  <si>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</si>
  <si>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</si>
  <si>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</si>
  <si>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</si>
  <si>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</si>
  <si>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</si>
  <si>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</si>
  <si>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</si>
  <si>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</si>
  <si>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</si>
  <si>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</si>
  <si>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</si>
  <si>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</si>
  <si>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</si>
  <si>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</si>
  <si>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</si>
  <si>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</si>
  <si>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</si>
  <si>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</si>
  <si>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</si>
  <si>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</si>
  <si>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</si>
  <si>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</si>
  <si>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</si>
  <si>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</si>
  <si>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</si>
  <si>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</si>
  <si>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</si>
  <si>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</si>
  <si>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</si>
  <si>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</si>
  <si>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</si>
  <si>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</si>
  <si>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</si>
  <si>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</si>
  <si>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</si>
  <si>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</si>
  <si>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</si>
  <si>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</si>
  <si>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</si>
  <si>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</si>
  <si>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</si>
  <si>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</si>
  <si>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</si>
  <si>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</si>
  <si>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</si>
  <si>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</si>
  <si>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</si>
  <si>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</si>
  <si>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</si>
  <si>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</si>
  <si>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</si>
  <si>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</si>
  <si>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</si>
  <si>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</si>
  <si>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</si>
  <si>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</si>
  <si>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</si>
  <si>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</si>
  <si>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</si>
  <si>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</si>
  <si>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</si>
  <si>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</si>
  <si>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</si>
  <si>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</si>
  <si>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</si>
  <si>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</si>
  <si>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</si>
  <si>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</si>
  <si>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</si>
  <si>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</si>
  <si>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</si>
  <si>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</si>
  <si>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</si>
  <si>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</si>
  <si>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</si>
  <si>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</si>
  <si>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</si>
  <si>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</si>
  <si>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</si>
  <si>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</si>
  <si>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</si>
  <si>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</si>
  <si>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</si>
  <si>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</si>
  <si>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</si>
  <si>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</si>
  <si>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</si>
  <si>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</si>
  <si>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</si>
  <si>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</si>
  <si>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</si>
  <si>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</si>
  <si>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</si>
  <si>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</si>
  <si>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</si>
  <si>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</si>
  <si>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</si>
  <si>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</si>
  <si>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</si>
  <si>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</si>
  <si>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</si>
  <si>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</si>
  <si>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</si>
  <si>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</si>
  <si>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</si>
  <si>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</si>
  <si>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</si>
  <si>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</si>
  <si>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</si>
  <si>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</si>
  <si>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</si>
  <si>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</si>
  <si>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</si>
  <si>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</si>
  <si>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</si>
  <si>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</si>
  <si>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</si>
  <si>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</si>
  <si>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LLFC</t>
  </si>
  <si>
    <t>Import MPANs/MSIDs</t>
  </si>
  <si>
    <t>Export MPANs/MSIDs</t>
  </si>
  <si>
    <t>Annex 6 new Designated EHV Properties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</si>
  <si>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</si>
  <si>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</si>
  <si>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</si>
  <si>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</si>
  <si>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Unit charges in the red time band apply – between [xx:xx] and [xx:xx], Monday to Friday including bank holidays.</t>
  </si>
  <si>
    <t>Unit charges in the amber time band apply – between [xx:xx] and [xx:xx], Monday to Friday including bank holidays.</t>
  </si>
  <si>
    <t>Unit charges in the green time band apply – between [xx:xx] and [xx:xx], Monday to Friday including bank holidays, and [xx:xx] and [xx:xx] Saturday and Sunday.</t>
  </si>
  <si>
    <t>Generic demand and generation LLFs</t>
  </si>
  <si>
    <t>Metered voltage</t>
  </si>
  <si>
    <t>EHV site specific LLFs</t>
  </si>
  <si>
    <t>Annex 6 - Addendum to Annex 2 EHV charges</t>
  </si>
  <si>
    <t>EDCM import 1</t>
  </si>
  <si>
    <t>EDCM export 1</t>
  </si>
  <si>
    <t>EDCM import 2</t>
  </si>
  <si>
    <t>EDCM import 3</t>
  </si>
  <si>
    <t>EDCM import 4</t>
  </si>
  <si>
    <t>EDCM import 5</t>
  </si>
  <si>
    <t>EDCM import 6</t>
  </si>
  <si>
    <t>EDCM import 7</t>
  </si>
  <si>
    <t>EDCM import 8</t>
  </si>
  <si>
    <t>EDCM import 9</t>
  </si>
  <si>
    <t>EDCM import 10</t>
  </si>
  <si>
    <t>EDCM export 2</t>
  </si>
  <si>
    <t>EDCM export 3</t>
  </si>
  <si>
    <t>EDCM export 4</t>
  </si>
  <si>
    <t>EDCM export 5</t>
  </si>
  <si>
    <t>EDCM export 6</t>
  </si>
  <si>
    <t>EDCM export 7</t>
  </si>
  <si>
    <t>EDCM export 8</t>
  </si>
  <si>
    <t>EDCM export 9</t>
  </si>
  <si>
    <t>EDCM export 10</t>
  </si>
  <si>
    <t>Note: The list of MPANs/MSIDs provided may be incomplete; the DNO reserves the right to apply the listed charges to any other MPANs/MSIDs associated with the site.</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</si>
  <si>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</si>
  <si>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</si>
  <si>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</si>
  <si>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</si>
  <si>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</si>
  <si>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</si>
  <si>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</si>
  <si>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</si>
  <si>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</si>
  <si>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</si>
  <si>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</si>
  <si>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</si>
  <si>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</si>
  <si>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</si>
  <si>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</si>
  <si>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</si>
  <si>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</si>
  <si>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</si>
  <si>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</si>
  <si>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</si>
  <si>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</si>
  <si>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</si>
  <si>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</si>
  <si>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</si>
  <si>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</si>
  <si>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</si>
  <si>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</si>
  <si>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</si>
  <si>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</si>
  <si>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</si>
  <si>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</si>
  <si>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</si>
  <si>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</si>
  <si>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</si>
  <si>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</si>
  <si>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</si>
  <si>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</si>
  <si>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</si>
  <si>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</si>
  <si>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</si>
  <si>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</si>
  <si>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</si>
  <si>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</si>
  <si>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</si>
  <si>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</si>
  <si>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</si>
  <si>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</si>
  <si>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</si>
  <si>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</si>
  <si>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</si>
  <si>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</si>
  <si>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</si>
  <si>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</si>
  <si>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</si>
  <si>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</si>
  <si>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</si>
  <si>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</si>
  <si>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</si>
  <si>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</si>
  <si>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</si>
  <si>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</si>
  <si>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</si>
  <si>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</si>
  <si>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</si>
  <si>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</si>
  <si>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</si>
  <si>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</si>
  <si>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</si>
  <si>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</si>
  <si>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</si>
  <si>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</si>
  <si>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</si>
  <si>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</si>
  <si>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</si>
  <si>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</si>
  <si>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</si>
  <si>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</si>
  <si>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</si>
  <si>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</si>
  <si>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</si>
  <si>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</si>
  <si>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</si>
  <si>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</si>
  <si>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</si>
  <si>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</si>
  <si>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</si>
  <si>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</si>
  <si>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</si>
  <si>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</si>
  <si>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</si>
  <si>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</si>
  <si>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</si>
  <si>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</si>
  <si>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</si>
  <si>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</si>
  <si>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</si>
  <si>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</si>
  <si>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</si>
  <si>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</si>
  <si>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</si>
  <si>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</si>
  <si>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</si>
  <si>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</si>
  <si>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</si>
  <si>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</si>
  <si>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</si>
  <si>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</si>
  <si>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</si>
  <si>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</si>
  <si>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</si>
  <si>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</si>
  <si>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</si>
  <si>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</si>
  <si>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</si>
  <si>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</si>
  <si>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</si>
  <si>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</si>
  <si>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</si>
  <si>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</si>
  <si>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</si>
  <si>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</si>
  <si>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</si>
  <si>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</si>
  <si>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</si>
  <si>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</si>
  <si>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</si>
  <si>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</si>
  <si>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Unit charge 1
(NHH)
p/kWh</t>
  </si>
  <si>
    <t>Unit charge 2
(NHH)
p/kWh</t>
  </si>
  <si>
    <t>Import
Super Red
unit charge
(p/kWh)</t>
  </si>
  <si>
    <t>Export
Super Red
unit charge
(p/kWh)</t>
  </si>
  <si>
    <t>Red/black charge (HH)
p/kWh</t>
  </si>
  <si>
    <t>Amber/yellow charge (HH)
p/kWh</t>
  </si>
  <si>
    <t>Green charge (HH)
p/kWh</t>
  </si>
  <si>
    <t>Exceeded capacity charge
p/kVA/day</t>
  </si>
  <si>
    <t>The drop down list on the charge calculator can be expanded by unprotecting the charge calculator sheet and selecting 'data', 'data validation...' and then expanding the 'source' data range. The sheet can then be protected.</t>
  </si>
  <si>
    <t>Effective To</t>
  </si>
  <si>
    <t>Company and Licence name, charging year, effective from, status</t>
  </si>
  <si>
    <t>Company and Licence name</t>
  </si>
  <si>
    <t>Charging Year</t>
  </si>
  <si>
    <t>Company and Licence name, charging year, effective from, effective to, status</t>
  </si>
  <si>
    <t>Copy EDCM table 5001 range starting B101 and paste into G11.  Extend or reduce print area as required.</t>
  </si>
  <si>
    <t>Copy from CDCM table 3701 "Tariffs!A42:I84" and paste values into A14</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</si>
  <si>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</si>
  <si>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</si>
  <si>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</si>
  <si>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</si>
  <si>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</si>
  <si>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</si>
  <si>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</si>
  <si>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</si>
  <si>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</si>
  <si>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</si>
  <si>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</si>
  <si>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</si>
  <si>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</si>
  <si>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</si>
  <si>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</si>
  <si>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</si>
  <si>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</si>
  <si>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</si>
  <si>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</si>
  <si>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</si>
  <si>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</si>
  <si>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</si>
  <si>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</si>
  <si>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</si>
  <si>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</si>
  <si>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</si>
  <si>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</si>
  <si>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</si>
  <si>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</si>
  <si>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</si>
  <si>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</si>
  <si>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</si>
  <si>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</si>
  <si>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</si>
  <si>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</si>
  <si>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</si>
  <si>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</si>
  <si>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</si>
  <si>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</si>
  <si>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</si>
  <si>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</si>
  <si>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</si>
  <si>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</si>
  <si>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'DNOs paste value cells A15:I41 from CDCM 3701 into cells A14:I40</t>
  </si>
  <si>
    <t>Tariff name</t>
  </si>
  <si>
    <t>Copy from EDCM table 6005 "LDNORev!B549:G683" and paste values into D57</t>
  </si>
  <si>
    <t>Import
exceeded capacity charge
(p/kVA/day)</t>
  </si>
  <si>
    <t>Export
exceeded capacity charge
(p/kVA/day)</t>
  </si>
  <si>
    <t>Average daily exceeded capacity
kVA</t>
  </si>
  <si>
    <t>Exceeded capacity charge
£</t>
  </si>
  <si>
    <t>Import exceeded capacity charge
£</t>
  </si>
  <si>
    <t>Export exceeded capacity charge
£</t>
  </si>
  <si>
    <t>16.30 - 19.30</t>
  </si>
  <si>
    <t>08.00 - 16.30
19.30 - 22.30</t>
  </si>
  <si>
    <t>00.00 - 08.00
22.30 - 00.00</t>
  </si>
  <si>
    <t>16.00 - 20.00</t>
  </si>
  <si>
    <t>00.00 - 16.00
20.00 - 00.00</t>
  </si>
  <si>
    <t>Monday to Friday 
March to October</t>
  </si>
  <si>
    <t>23:30 – 07:30</t>
  </si>
  <si>
    <t>07:30 – 23:30</t>
  </si>
  <si>
    <t>Monday to Friday 
November to February</t>
  </si>
  <si>
    <t>20:00 – 23:30</t>
  </si>
  <si>
    <t>07:30 – 16:00
19:00 – 20:00</t>
  </si>
  <si>
    <t>16:00 – 19:00</t>
  </si>
  <si>
    <t>08.00 - 22.30</t>
  </si>
  <si>
    <t>16.00-20.00</t>
  </si>
  <si>
    <t>Monday to Friday 
(Including Bank Holidays)
March, April, May and September, October</t>
  </si>
  <si>
    <t>00:00-16:00
20:00-00:00</t>
  </si>
  <si>
    <t>Monday to Friday 
(Including Bank Holidays)
March to May, &amp; September to October, Inclusive</t>
  </si>
  <si>
    <t>Low-voltage network</t>
  </si>
  <si>
    <t>Low-voltage substation</t>
  </si>
  <si>
    <t>High-voltage network</t>
  </si>
  <si>
    <t>High-voltage substation</t>
  </si>
  <si>
    <t>33kV generic (demand)</t>
  </si>
  <si>
    <t>33kV generic (generation)</t>
  </si>
  <si>
    <t>132kV generic (demand)</t>
  </si>
  <si>
    <t>132kV generic (generation)</t>
  </si>
  <si>
    <t>Final</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</si>
  <si>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</si>
  <si>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</si>
  <si>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</si>
  <si>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</si>
  <si>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Annex 1 LV, HV and Unmetered Supples charges</t>
  </si>
  <si>
    <t>Red/black unit charge
p/kWh</t>
  </si>
  <si>
    <t>Amber/yellow unit charge
p/kWh</t>
  </si>
  <si>
    <t>Green unit charge
p/kWh</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</si>
  <si>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</si>
  <si>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</si>
  <si>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</si>
  <si>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</si>
  <si>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</si>
  <si>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</si>
  <si>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</si>
  <si>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</si>
  <si>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</si>
  <si>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</si>
  <si>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</si>
  <si>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</si>
  <si>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</si>
  <si>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</si>
  <si>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</si>
  <si>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</si>
  <si>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</si>
  <si>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</si>
  <si>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</si>
  <si>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</si>
  <si>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</si>
  <si>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</si>
  <si>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</si>
  <si>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</si>
  <si>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</si>
  <si>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</si>
  <si>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</si>
  <si>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</si>
  <si>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</si>
  <si>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</si>
  <si>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</si>
  <si>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</si>
  <si>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</si>
  <si>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</si>
  <si>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</si>
  <si>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</si>
  <si>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</si>
  <si>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</si>
  <si>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</si>
  <si>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</si>
  <si>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</si>
  <si>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</si>
  <si>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</si>
  <si>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</si>
  <si>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</si>
  <si>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</si>
  <si>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</si>
  <si>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</si>
  <si>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</si>
  <si>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</si>
  <si>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</si>
  <si>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</si>
  <si>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</si>
  <si>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</si>
  <si>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</si>
  <si>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</si>
  <si>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Open LLFCs / LDNO unique billing identifier</t>
  </si>
  <si>
    <t>Supplier of Last Resort 
Fixed charge adder*
p/MPAN/day</t>
  </si>
  <si>
    <t>Eligible Bad Debt
Fixed charge adder***
p/MPAN/day</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</si>
  <si>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</si>
  <si>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</si>
  <si>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</si>
  <si>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16:00 - 19:00</t>
  </si>
  <si>
    <t>The Electricity Network Company _D</t>
  </si>
  <si>
    <t>2</t>
  </si>
  <si>
    <t>4</t>
  </si>
  <si>
    <t>130,132,135,430,131,133,136,431,DAB,DBB,DCB,DDB,DPB,DQB,D1A,D2A,D3A,D4A,D8A,D9A,D1B,D2B,D3B,D4B,D8B,D9B,D1C,D2C,D3C,D4C,D8C,D9C,D1D,D2D,D3D,D4D,D8D,D9D,D1E,D2E,D3E,D4E,D8E,D9E,DAC,DBC,DCC,DDC,DPC,DQC,D1F,D2F,D3F,D4F,D8F,D9F,D1G,D2G,D3G,D4G,D8G,D9G,D1H,D2H,D3H,D4H,D8H,D9H,D1J,D2J,D3J,D4J,D8J,D9J,D1K,D2K,D3K,D4K,D8K,D9K,435,436,437,438,DPD,DQD,730,731,732,736,DPE,DQE,DAG,DBG,DCG,DDG,DPG,DQG,DAH,DBH,DCH,DDH,DPH,DQH</t>
  </si>
  <si>
    <t>D5R,D6R,D7R,D5S,D6S,D7S,D5T,D6T,D7T,D5U,D6U,D7U,D5V,D6V,D7V,DHL,DJL,DKL,DHM,DJM,DKM</t>
  </si>
  <si>
    <t>0, 1, 2</t>
  </si>
  <si>
    <t>Domestic Aggregated (Related MPAN)</t>
  </si>
  <si>
    <t>0, 3, 4, 5-8</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</si>
  <si>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</si>
  <si>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</si>
  <si>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</si>
  <si>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</si>
  <si>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</si>
  <si>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</si>
  <si>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</si>
  <si>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</si>
  <si>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</si>
  <si>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</si>
  <si>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</si>
  <si>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</si>
  <si>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</si>
  <si>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</si>
  <si>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</si>
  <si>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0, 1 or 8</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</si>
  <si>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</si>
  <si>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</si>
  <si>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</si>
  <si>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</si>
  <si>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</si>
  <si>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</si>
  <si>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</si>
  <si>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</si>
  <si>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</si>
  <si>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</si>
  <si>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</si>
  <si>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</si>
  <si>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</si>
  <si>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</si>
  <si>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</si>
  <si>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</si>
  <si>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</si>
  <si>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</si>
  <si>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</si>
  <si>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</si>
  <si>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</si>
  <si>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</si>
  <si>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</si>
  <si>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</si>
  <si>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</si>
  <si>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</si>
  <si>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</si>
  <si>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</si>
  <si>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</si>
  <si>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</si>
  <si>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</si>
  <si>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</si>
  <si>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</si>
  <si>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</si>
  <si>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</si>
  <si>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</si>
  <si>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</si>
  <si>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</si>
  <si>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</si>
  <si>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</si>
  <si>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</si>
  <si>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</si>
  <si>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</si>
  <si>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</si>
  <si>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</si>
  <si>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</si>
  <si>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</si>
  <si>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</si>
  <si>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</si>
  <si>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</si>
  <si>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</si>
  <si>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</si>
  <si>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</si>
  <si>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</si>
  <si>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</si>
  <si>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</si>
  <si>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</si>
  <si>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</si>
  <si>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</si>
  <si>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</si>
  <si>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</si>
  <si>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</si>
  <si>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</si>
  <si>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</si>
  <si>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</si>
  <si>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</si>
  <si>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</si>
  <si>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</si>
  <si>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</si>
  <si>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</si>
  <si>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</si>
  <si>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</si>
  <si>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</si>
  <si>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</si>
  <si>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</si>
  <si>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</si>
  <si>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</si>
  <si>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</si>
  <si>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</si>
  <si>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</si>
  <si>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</si>
  <si>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</si>
  <si>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</si>
  <si>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</si>
  <si>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</si>
  <si>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</si>
  <si>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</si>
  <si>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</si>
  <si>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</si>
  <si>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</si>
  <si>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</si>
  <si>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</si>
  <si>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</si>
  <si>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</si>
  <si>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</si>
  <si>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</si>
  <si>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130,132,135,430,131,133,136,431</t>
  </si>
  <si>
    <t>DAB,DBB,DCB,DDB,DPB,DQB</t>
  </si>
  <si>
    <t>D1A,D2A,D3A,D4A,D8A,D9A</t>
  </si>
  <si>
    <t>D1B,D2B,D3B,D4B,D8B,D9B</t>
  </si>
  <si>
    <t>D1C,D2C,D3C,D4C,D8C,D9C</t>
  </si>
  <si>
    <t>D1D,D2D,D3D,D4D,D8D,D9D</t>
  </si>
  <si>
    <t>D1E,D2E,D3E,D4E,D8E,D9E</t>
  </si>
  <si>
    <t>DAC,DBC,DCC,DDC,DPC,DQC</t>
  </si>
  <si>
    <t>D1F,D2F,D3F,D4F,D8F,D9F</t>
  </si>
  <si>
    <t>D1G,D2G,D3G,D4G,D8G,D9G</t>
  </si>
  <si>
    <t>D1H,D2H,D3H,D4H,D8H,D9H</t>
  </si>
  <si>
    <t>D1J,D2J,D3J,D4J,D8J,D9J</t>
  </si>
  <si>
    <t>D1K,D2K,D3K,D4K,D8K,D9K</t>
  </si>
  <si>
    <t>D2L,D3L,D4L,D9L</t>
  </si>
  <si>
    <t>D2M,D3M,D4M,D9M</t>
  </si>
  <si>
    <t>D2N,D3N,D4N,D9N</t>
  </si>
  <si>
    <t>D2P,D3P,D4P,D9P</t>
  </si>
  <si>
    <t>D2Q,D3Q,D4Q,D9Q</t>
  </si>
  <si>
    <t>D5R,D6R,D7R</t>
  </si>
  <si>
    <t>D5S,D6S,D7S</t>
  </si>
  <si>
    <t>D5T,D6T,D7T</t>
  </si>
  <si>
    <t>D5U,D6U,D7U</t>
  </si>
  <si>
    <t>D5V,D6V,D7V</t>
  </si>
  <si>
    <t>435,436,437,438,DPD,DQD</t>
  </si>
  <si>
    <t>730,731,732,736,DPE,DQE</t>
  </si>
  <si>
    <t>DAG,DBG,DCG,DDG,DPG,DQG</t>
  </si>
  <si>
    <t>DAH,DBH,DCH,DDH,DPH,DQH</t>
  </si>
  <si>
    <t>DBJ,DCJ,DDJ,DQJ</t>
  </si>
  <si>
    <t>DBK,DCK,DDK,DQK</t>
  </si>
  <si>
    <t>DHL,DJL,DKL</t>
  </si>
  <si>
    <t>DHM,DJM,DKM</t>
  </si>
  <si>
    <t>Domestic Aggregated or CT with Residual</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</si>
  <si>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</si>
  <si>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</si>
  <si>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</si>
  <si>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</si>
  <si>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</si>
  <si>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</si>
  <si>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</si>
  <si>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</si>
  <si>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</si>
  <si>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</si>
  <si>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</si>
  <si>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</si>
  <si>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</si>
  <si>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</si>
  <si>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</si>
  <si>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</si>
  <si>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</si>
  <si>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</si>
  <si>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</si>
  <si>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</si>
  <si>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</si>
  <si>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</si>
  <si>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</si>
  <si>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</si>
  <si>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</si>
  <si>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</si>
  <si>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</si>
  <si>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</si>
  <si>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</si>
  <si>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</si>
  <si>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</si>
  <si>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</si>
  <si>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</si>
  <si>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</si>
  <si>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</si>
  <si>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</si>
  <si>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</si>
  <si>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</si>
  <si>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</si>
  <si>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</si>
  <si>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</si>
  <si>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</si>
  <si>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</si>
  <si>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</si>
  <si>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</si>
  <si>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</si>
  <si>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</si>
  <si>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</si>
  <si>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</si>
  <si>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</si>
  <si>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</si>
  <si>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</si>
  <si>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</si>
  <si>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D2L,D3L,D4L,D9L,D2M,D3M,D4M,D9M,D2N,D3N,D4N,D9N,D2P,D3P,D4P,D9P,D2Q,D3Q,D4Q,D9Q,DBF,DCF,DDF,DQF,DBJ,DCJ,DDJ,DQJ,DBK,DCK,DDK,DQK</t>
  </si>
  <si>
    <t>DBF,DCF,DDF,DPF,DQF</t>
  </si>
  <si>
    <t>EDCM import</t>
  </si>
  <si>
    <t>DZ1</t>
  </si>
  <si>
    <t>2700009730672 &amp; 2700009644400</t>
  </si>
  <si>
    <t>ICT Deeside (Plot C), The Airfields, Northern Gateway, Welsh Road, Deeside, CH5 2RD</t>
  </si>
  <si>
    <t>Open LLFC / DUoS Tariff Id</t>
  </si>
  <si>
    <t>Closed LLFC / DUoS Tariff Id</t>
  </si>
  <si>
    <t>2027/2028</t>
  </si>
  <si>
    <t>01/04/2027</t>
  </si>
  <si>
    <t>31/03/2028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</si>
</sst>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0"/>
    <numFmt numFmtId="174" formatCode="0.000_ ;[Red]\-0.000\ "/>
    <numFmt numFmtId="175" formatCode="0.000_ ;\-0.000\ "/>
    <numFmt numFmtId="176" formatCode="0.00;[Red]\-0.00;?;"/>
    <numFmt numFmtId="177" formatCode="#,##0;\-#,##0;;"/>
    <numFmt numFmtId="178" formatCode="000"/>
    <numFmt numFmtId="179" formatCode="#,##0;[Red]\-#,##0;;"/>
    <numFmt numFmtId="180" formatCode="0.000;[Red]\-0.000;?;"/>
    <numFmt numFmtId="181" formatCode="#,##0.00;[Red]\-#,##0.00;\-"/>
    <numFmt numFmtId="182" formatCode="#,##0.0;[Red]\-#,##0.0;\-"/>
    <numFmt numFmtId="183" formatCode="0.00;\(0.00\);"/>
  </numFmts>
  <fonts count="9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b/>
      <sz val="18"/>
      <color theme="3"/>
      <name val="Cambria"/>
      <family val="2"/>
      <scheme val="major"/>
    </font>
    <font>
      <b/>
      <sz val="15"/>
      <color theme="3"/>
      <name val="Calibri"/>
      <family val="2"/>
      <scheme val="minor"/>
    </font>
    <font>
      <sz val="11"/>
      <color rgb="FF006100"/>
      <name val="Calibri"/>
      <family val="2"/>
      <scheme val="minor"/>
    </font>
    <font>
      <sz val="11"/>
      <color rgb="FF9C000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9C6500"/>
      <name val="Calibri"/>
      <family val="2"/>
      <scheme val="minor"/>
    </font>
    <font>
      <u/>
      <sz val="10"/>
      <color indexed="12"/>
      <name val="Arial"/>
      <family val="2"/>
    </font>
    <font>
      <u/>
      <sz val="11"/>
      <color theme="10"/>
      <name val="Calibri"/>
      <family val="2"/>
      <scheme val="minor"/>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sz val="10"/>
      <color indexed="10"/>
      <name val="Arial"/>
      <family val="2"/>
    </font>
    <font>
      <sz val="11"/>
      <name val="CG Omega"/>
      <family val="2"/>
    </font>
    <font>
      <sz val="11"/>
      <color indexed="8"/>
      <name val="Calibri"/>
      <family val="2"/>
    </font>
    <font>
      <sz val="11"/>
      <color indexed="9"/>
      <name val="Calibri"/>
      <family val="2"/>
    </font>
    <font>
      <sz val="10"/>
      <color indexed="8"/>
      <name val="Verdana"/>
      <family val="2"/>
    </font>
    <font>
      <sz val="10"/>
      <color theme="1"/>
      <name val="Verdana"/>
      <family val="2"/>
    </font>
    <font>
      <b/>
      <sz val="11"/>
      <color indexed="8"/>
      <name val="Calibri"/>
      <family val="2"/>
    </font>
    <font>
      <b/>
      <sz val="11"/>
      <color theme="3"/>
      <name val="Calibri"/>
      <family val="2"/>
      <scheme val="minor"/>
    </font>
    <font>
      <sz val="11"/>
      <color rgb="FF3F3F76"/>
      <name val="Calibri"/>
      <family val="2"/>
      <scheme val="minor"/>
    </font>
    <font>
      <u/>
      <sz val="10"/>
      <color theme="10"/>
      <name val="Verdana"/>
      <family val="2"/>
    </font>
    <font>
      <u/>
      <sz val="10"/>
      <color indexed="12"/>
      <name val="Verdana"/>
      <family val="2"/>
    </font>
    <font>
      <u/>
      <sz val="7.7"/>
      <color indexed="12"/>
      <name val="CG Omega"/>
      <family val="2"/>
    </font>
    <font>
      <u/>
      <sz val="8.5"/>
      <color theme="10"/>
      <name val="Verdana"/>
      <family val="2"/>
    </font>
    <font>
      <u/>
      <sz val="11"/>
      <color theme="10"/>
      <name val="Calibri"/>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3"/>
      <color theme="3"/>
      <name val="Calibri"/>
      <family val="2"/>
      <scheme val="minor"/>
    </font>
    <font>
      <sz val="11"/>
      <name val="CG Omega"/>
      <family val="2"/>
    </font>
    <font>
      <u/>
      <sz val="7.7"/>
      <color indexed="12"/>
      <name val="CG Omega"/>
      <family val="2"/>
    </font>
    <font>
      <sz val="10"/>
      <color indexed="12"/>
      <name val="Arial"/>
      <family val="2"/>
    </font>
    <font>
      <b/>
      <sz val="10"/>
      <color theme="6"/>
      <name val="Arial"/>
      <family val="2"/>
    </font>
    <font>
      <sz val="10"/>
      <color theme="3"/>
      <name val="Arial"/>
      <family val="2"/>
    </font>
    <font>
      <b/>
      <sz val="12"/>
      <color theme="1"/>
      <name val="Arial"/>
      <family val="2"/>
    </font>
    <font>
      <b/>
      <sz val="16"/>
      <color theme="0"/>
      <name val="Arial"/>
      <family val="2"/>
    </font>
    <font>
      <b/>
      <sz val="10"/>
      <color theme="1"/>
      <name val="Arial"/>
      <family val="2"/>
    </font>
  </fonts>
  <fills count="10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rgb="FFD1FFD1"/>
        <bgColor indexed="64"/>
      </patternFill>
    </fill>
    <fill>
      <patternFill patternType="solid">
        <fgColor indexed="27"/>
        <bgColor indexed="64"/>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theme="4"/>
        <bgColor indexed="64"/>
      </patternFill>
    </fill>
    <fill>
      <patternFill patternType="solid">
        <fgColor theme="7"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4"/>
      </top>
      <bottom/>
      <diagonal/>
    </border>
    <border>
      <left/>
      <right/>
      <top/>
      <bottom style="medium">
        <color theme="4"/>
      </bottom>
      <diagonal/>
    </border>
    <border>
      <left/>
      <right/>
      <top/>
      <bottom style="thin">
        <color theme="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75">
    <xf numFmtId="0" fontId="0" fillId="0" borderId="0"/>
    <xf numFmtId="0" fontId="10" fillId="0" borderId="0"/>
    <xf numFmtId="0" fontId="17" fillId="0" borderId="0" applyNumberFormat="0" applyFill="0" applyBorder="0" applyAlignment="0" applyProtection="0"/>
    <xf numFmtId="0" fontId="18" fillId="5" borderId="7" applyNumberFormat="0" applyAlignment="0" applyProtection="0"/>
    <xf numFmtId="0" fontId="19" fillId="0" borderId="0" applyNumberFormat="0" applyFill="0" applyBorder="0" applyAlignment="0" applyProtection="0">
      <alignment vertical="top"/>
      <protection locked="0"/>
    </xf>
    <xf numFmtId="0" fontId="25" fillId="0" borderId="9" applyNumberFormat="0" applyFill="0" applyAlignment="0" applyProtection="0"/>
    <xf numFmtId="0" fontId="17" fillId="0" borderId="10" applyNumberFormat="0" applyFill="0" applyAlignment="0" applyProtection="0"/>
    <xf numFmtId="0" fontId="12" fillId="0" borderId="0"/>
    <xf numFmtId="43" fontId="12" fillId="0" borderId="0" applyFont="0" applyFill="0" applyBorder="0" applyAlignment="0" applyProtection="0"/>
    <xf numFmtId="0" fontId="31" fillId="24" borderId="0" applyNumberFormat="0" applyBorder="0" applyAlignment="0" applyProtection="0"/>
    <xf numFmtId="0" fontId="9" fillId="6"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9" fillId="27" borderId="0" applyNumberFormat="0" applyBorder="0" applyAlignment="0" applyProtection="0"/>
    <xf numFmtId="0" fontId="31" fillId="28" borderId="0" applyNumberFormat="0" applyBorder="0" applyAlignment="0" applyProtection="0"/>
    <xf numFmtId="0" fontId="36" fillId="0" borderId="0"/>
    <xf numFmtId="0" fontId="38" fillId="36" borderId="0" applyNumberFormat="0" applyBorder="0" applyAlignment="0" applyProtection="0"/>
    <xf numFmtId="0" fontId="8" fillId="6" borderId="0" applyNumberFormat="0" applyBorder="0" applyAlignment="0" applyProtection="0"/>
    <xf numFmtId="0" fontId="8" fillId="27" borderId="0" applyNumberFormat="0" applyBorder="0" applyAlignment="0" applyProtection="0"/>
    <xf numFmtId="0" fontId="7" fillId="0" borderId="0"/>
    <xf numFmtId="0" fontId="8" fillId="6" borderId="0" applyNumberFormat="0" applyBorder="0" applyAlignment="0" applyProtection="0"/>
    <xf numFmtId="0" fontId="8" fillId="27" borderId="0" applyNumberFormat="0" applyBorder="0" applyAlignment="0" applyProtection="0"/>
    <xf numFmtId="0" fontId="7" fillId="0" borderId="0"/>
    <xf numFmtId="0" fontId="8" fillId="0" borderId="0"/>
    <xf numFmtId="0" fontId="52" fillId="0" borderId="0" applyNumberFormat="0" applyFill="0" applyBorder="0" applyAlignment="0" applyProtection="0"/>
    <xf numFmtId="0" fontId="51" fillId="0" borderId="0" applyNumberFormat="0" applyFill="0" applyBorder="0" applyAlignment="0" applyProtection="0">
      <alignment vertical="top"/>
      <protection locked="0"/>
    </xf>
    <xf numFmtId="43" fontId="7" fillId="0" borderId="0" applyFont="0" applyFill="0" applyBorder="0" applyAlignment="0" applyProtection="0"/>
    <xf numFmtId="9" fontId="7" fillId="0" borderId="0" applyFont="0" applyFill="0" applyBorder="0" applyAlignment="0" applyProtection="0"/>
    <xf numFmtId="0" fontId="7" fillId="0" borderId="0"/>
    <xf numFmtId="9" fontId="7" fillId="0" borderId="0" applyFont="0" applyFill="0" applyBorder="0" applyAlignment="0" applyProtection="0"/>
    <xf numFmtId="0" fontId="8" fillId="0" borderId="0"/>
    <xf numFmtId="0" fontId="8" fillId="0" borderId="0"/>
    <xf numFmtId="9" fontId="12" fillId="0" borderId="0" applyFont="0" applyFill="0" applyBorder="0" applyAlignment="0" applyProtection="0"/>
    <xf numFmtId="0" fontId="10" fillId="61" borderId="0" applyNumberFormat="0" applyBorder="0" applyAlignment="0" applyProtection="0"/>
    <xf numFmtId="0" fontId="10" fillId="62" borderId="0" applyNumberFormat="0" applyBorder="0" applyAlignment="0" applyProtection="0"/>
    <xf numFmtId="0" fontId="10" fillId="63" borderId="0" applyNumberFormat="0" applyBorder="0" applyAlignment="0" applyProtection="0"/>
    <xf numFmtId="0" fontId="10" fillId="64" borderId="0" applyNumberFormat="0" applyBorder="0" applyAlignment="0" applyProtection="0"/>
    <xf numFmtId="0" fontId="10" fillId="65" borderId="0" applyNumberFormat="0" applyBorder="0" applyAlignment="0" applyProtection="0"/>
    <xf numFmtId="0" fontId="10" fillId="66" borderId="0" applyNumberFormat="0" applyBorder="0" applyAlignment="0" applyProtection="0"/>
    <xf numFmtId="0" fontId="10" fillId="67" borderId="0" applyNumberFormat="0" applyBorder="0" applyAlignment="0" applyProtection="0"/>
    <xf numFmtId="0" fontId="10" fillId="68" borderId="0" applyNumberFormat="0" applyBorder="0" applyAlignment="0" applyProtection="0"/>
    <xf numFmtId="0" fontId="10" fillId="69" borderId="0" applyNumberFormat="0" applyBorder="0" applyAlignment="0" applyProtection="0"/>
    <xf numFmtId="0" fontId="10" fillId="64" borderId="0" applyNumberFormat="0" applyBorder="0" applyAlignment="0" applyProtection="0"/>
    <xf numFmtId="0" fontId="10" fillId="67" borderId="0" applyNumberFormat="0" applyBorder="0" applyAlignment="0" applyProtection="0"/>
    <xf numFmtId="0" fontId="10" fillId="70" borderId="0" applyNumberFormat="0" applyBorder="0" applyAlignment="0" applyProtection="0"/>
    <xf numFmtId="0" fontId="53" fillId="71" borderId="0" applyNumberFormat="0" applyBorder="0" applyAlignment="0" applyProtection="0"/>
    <xf numFmtId="0" fontId="53" fillId="68" borderId="0" applyNumberFormat="0" applyBorder="0" applyAlignment="0" applyProtection="0"/>
    <xf numFmtId="0" fontId="53" fillId="69" borderId="0" applyNumberFormat="0" applyBorder="0" applyAlignment="0" applyProtection="0"/>
    <xf numFmtId="0" fontId="53" fillId="72" borderId="0" applyNumberFormat="0" applyBorder="0" applyAlignment="0" applyProtection="0"/>
    <xf numFmtId="0" fontId="53" fillId="73" borderId="0" applyNumberFormat="0" applyBorder="0" applyAlignment="0" applyProtection="0"/>
    <xf numFmtId="0" fontId="53" fillId="74" borderId="0" applyNumberFormat="0" applyBorder="0" applyAlignment="0" applyProtection="0"/>
    <xf numFmtId="0" fontId="53" fillId="75" borderId="0" applyNumberFormat="0" applyBorder="0" applyAlignment="0" applyProtection="0"/>
    <xf numFmtId="0" fontId="53" fillId="76" borderId="0" applyNumberFormat="0" applyBorder="0" applyAlignment="0" applyProtection="0"/>
    <xf numFmtId="0" fontId="53" fillId="77" borderId="0" applyNumberFormat="0" applyBorder="0" applyAlignment="0" applyProtection="0"/>
    <xf numFmtId="0" fontId="53" fillId="72" borderId="0" applyNumberFormat="0" applyBorder="0" applyAlignment="0" applyProtection="0"/>
    <xf numFmtId="0" fontId="53" fillId="73" borderId="0" applyNumberFormat="0" applyBorder="0" applyAlignment="0" applyProtection="0"/>
    <xf numFmtId="0" fontId="53" fillId="78" borderId="0" applyNumberFormat="0" applyBorder="0" applyAlignment="0" applyProtection="0"/>
    <xf numFmtId="0" fontId="54" fillId="62" borderId="0" applyNumberFormat="0" applyBorder="0" applyAlignment="0" applyProtection="0"/>
    <xf numFmtId="0" fontId="55" fillId="79" borderId="20" applyNumberFormat="0" applyAlignment="0" applyProtection="0"/>
    <xf numFmtId="0" fontId="56" fillId="80" borderId="21" applyNumberFormat="0" applyAlignment="0" applyProtection="0"/>
    <xf numFmtId="0" fontId="57" fillId="0" borderId="0" applyNumberFormat="0" applyFill="0" applyBorder="0" applyAlignment="0" applyProtection="0"/>
    <xf numFmtId="0" fontId="58" fillId="63" borderId="0" applyNumberFormat="0" applyBorder="0" applyAlignment="0" applyProtection="0"/>
    <xf numFmtId="0" fontId="59" fillId="0" borderId="22" applyNumberFormat="0" applyFill="0" applyAlignment="0" applyProtection="0"/>
    <xf numFmtId="0" fontId="60" fillId="0" borderId="23" applyNumberFormat="0" applyFill="0" applyAlignment="0" applyProtection="0"/>
    <xf numFmtId="0" fontId="61" fillId="0" borderId="24" applyNumberFormat="0" applyFill="0" applyAlignment="0" applyProtection="0"/>
    <xf numFmtId="0" fontId="61" fillId="0" borderId="0" applyNumberFormat="0" applyFill="0" applyBorder="0" applyAlignment="0" applyProtection="0"/>
    <xf numFmtId="0" fontId="62" fillId="66" borderId="20" applyNumberFormat="0" applyAlignment="0" applyProtection="0"/>
    <xf numFmtId="0" fontId="63" fillId="0" borderId="25" applyNumberFormat="0" applyFill="0" applyAlignment="0" applyProtection="0"/>
    <xf numFmtId="0" fontId="64" fillId="81" borderId="0" applyNumberFormat="0" applyBorder="0" applyAlignment="0" applyProtection="0"/>
    <xf numFmtId="0" fontId="12" fillId="82" borderId="26" applyNumberFormat="0" applyFont="0" applyAlignment="0" applyProtection="0"/>
    <xf numFmtId="0" fontId="65" fillId="79" borderId="27" applyNumberFormat="0" applyAlignment="0" applyProtection="0"/>
    <xf numFmtId="0" fontId="66" fillId="0" borderId="0" applyNumberFormat="0" applyFill="0" applyBorder="0" applyAlignment="0" applyProtection="0"/>
    <xf numFmtId="0" fontId="30" fillId="0" borderId="28" applyNumberFormat="0" applyFill="0" applyAlignment="0" applyProtection="0"/>
    <xf numFmtId="0" fontId="67" fillId="0" borderId="0" applyNumberFormat="0" applyFill="0" applyBorder="0" applyAlignment="0" applyProtection="0"/>
    <xf numFmtId="0" fontId="55" fillId="79" borderId="20" applyNumberFormat="0" applyAlignment="0" applyProtection="0"/>
    <xf numFmtId="0" fontId="62" fillId="66" borderId="20" applyNumberFormat="0" applyAlignment="0" applyProtection="0"/>
    <xf numFmtId="0" fontId="12" fillId="0" borderId="0"/>
    <xf numFmtId="0" fontId="12" fillId="82" borderId="26" applyNumberFormat="0" applyFont="0" applyAlignment="0" applyProtection="0"/>
    <xf numFmtId="0" fontId="65" fillId="79" borderId="27" applyNumberFormat="0" applyAlignment="0" applyProtection="0"/>
    <xf numFmtId="9" fontId="12" fillId="0" borderId="0" applyFont="0" applyFill="0" applyBorder="0" applyAlignment="0" applyProtection="0"/>
    <xf numFmtId="0" fontId="30" fillId="0" borderId="28" applyNumberFormat="0" applyFill="0" applyAlignment="0" applyProtection="0"/>
    <xf numFmtId="0" fontId="8" fillId="0" borderId="0"/>
    <xf numFmtId="0" fontId="65" fillId="79" borderId="27" applyNumberFormat="0" applyAlignment="0" applyProtection="0"/>
    <xf numFmtId="0" fontId="12" fillId="82" borderId="26" applyNumberFormat="0" applyFont="0" applyAlignment="0" applyProtection="0"/>
    <xf numFmtId="0" fontId="62" fillId="66" borderId="20" applyNumberFormat="0" applyAlignment="0" applyProtection="0"/>
    <xf numFmtId="0" fontId="55" fillId="79" borderId="20" applyNumberFormat="0" applyAlignment="0" applyProtection="0"/>
    <xf numFmtId="0" fontId="55" fillId="79" borderId="20" applyNumberFormat="0" applyAlignment="0" applyProtection="0"/>
    <xf numFmtId="0" fontId="62" fillId="66" borderId="20" applyNumberFormat="0" applyAlignment="0" applyProtection="0"/>
    <xf numFmtId="0" fontId="12" fillId="82" borderId="26" applyNumberFormat="0" applyFont="0" applyAlignment="0" applyProtection="0"/>
    <xf numFmtId="0" fontId="65" fillId="79" borderId="27" applyNumberFormat="0" applyAlignment="0" applyProtection="0"/>
    <xf numFmtId="0" fontId="30" fillId="0" borderId="28" applyNumberFormat="0" applyFill="0" applyAlignment="0" applyProtection="0"/>
    <xf numFmtId="0" fontId="8" fillId="0" borderId="0"/>
    <xf numFmtId="0" fontId="8" fillId="0" borderId="0"/>
    <xf numFmtId="0" fontId="55" fillId="79" borderId="20" applyNumberFormat="0" applyAlignment="0" applyProtection="0"/>
    <xf numFmtId="0" fontId="62" fillId="66" borderId="20" applyNumberFormat="0" applyAlignment="0" applyProtection="0"/>
    <xf numFmtId="0" fontId="12" fillId="82" borderId="26" applyNumberFormat="0" applyFont="0" applyAlignment="0" applyProtection="0"/>
    <xf numFmtId="0" fontId="65" fillId="79" borderId="27" applyNumberFormat="0" applyAlignment="0" applyProtection="0"/>
    <xf numFmtId="0" fontId="30" fillId="0" borderId="28" applyNumberFormat="0" applyFill="0" applyAlignment="0" applyProtection="0"/>
    <xf numFmtId="0" fontId="41" fillId="37" borderId="0" applyNumberFormat="0" applyBorder="0" applyAlignment="0" applyProtection="0"/>
    <xf numFmtId="0" fontId="50" fillId="36" borderId="0" applyNumberFormat="0" applyBorder="0" applyAlignment="0" applyProtection="0"/>
    <xf numFmtId="9" fontId="8" fillId="0" borderId="0" applyFont="0" applyFill="0" applyBorder="0" applyAlignment="0" applyProtection="0"/>
    <xf numFmtId="43" fontId="8" fillId="0" borderId="0" applyFont="0" applyFill="0" applyBorder="0" applyAlignment="0" applyProtection="0"/>
    <xf numFmtId="0" fontId="30" fillId="0" borderId="28" applyNumberFormat="0" applyFill="0" applyAlignment="0" applyProtection="0"/>
    <xf numFmtId="0" fontId="55" fillId="79" borderId="20" applyNumberFormat="0" applyAlignment="0" applyProtection="0"/>
    <xf numFmtId="0" fontId="62" fillId="66" borderId="20" applyNumberFormat="0" applyAlignment="0" applyProtection="0"/>
    <xf numFmtId="0" fontId="12" fillId="82" borderId="26" applyNumberFormat="0" applyFont="0" applyAlignment="0" applyProtection="0"/>
    <xf numFmtId="0" fontId="65" fillId="79" borderId="27" applyNumberFormat="0" applyAlignment="0" applyProtection="0"/>
    <xf numFmtId="0" fontId="30" fillId="0" borderId="28" applyNumberFormat="0" applyFill="0" applyAlignment="0" applyProtection="0"/>
    <xf numFmtId="0" fontId="8" fillId="0" borderId="0"/>
    <xf numFmtId="0" fontId="8" fillId="0" borderId="0"/>
    <xf numFmtId="0" fontId="8" fillId="0" borderId="0"/>
    <xf numFmtId="0" fontId="8" fillId="0" borderId="0"/>
    <xf numFmtId="0" fontId="8" fillId="0" borderId="0"/>
    <xf numFmtId="0" fontId="68" fillId="0" borderId="0"/>
    <xf numFmtId="0" fontId="12" fillId="0" borderId="0"/>
    <xf numFmtId="0" fontId="12" fillId="0" borderId="0"/>
    <xf numFmtId="0" fontId="68" fillId="0" borderId="0"/>
    <xf numFmtId="0" fontId="68" fillId="0" borderId="0"/>
    <xf numFmtId="0" fontId="68" fillId="0" borderId="0"/>
    <xf numFmtId="0" fontId="12" fillId="0" borderId="0">
      <alignment vertical="center"/>
    </xf>
    <xf numFmtId="0" fontId="12" fillId="0" borderId="0"/>
    <xf numFmtId="0" fontId="12" fillId="0" borderId="0"/>
    <xf numFmtId="0" fontId="68" fillId="0" borderId="0">
      <alignment vertical="justify"/>
    </xf>
    <xf numFmtId="0" fontId="7" fillId="42" borderId="0" applyNumberFormat="0" applyBorder="0" applyAlignment="0" applyProtection="0"/>
    <xf numFmtId="0" fontId="7" fillId="45" borderId="0" applyNumberFormat="0" applyBorder="0" applyAlignment="0" applyProtection="0"/>
    <xf numFmtId="0" fontId="7" fillId="48" borderId="0" applyNumberFormat="0" applyBorder="0" applyAlignment="0" applyProtection="0"/>
    <xf numFmtId="0" fontId="7" fillId="51" borderId="0" applyNumberFormat="0" applyBorder="0" applyAlignment="0" applyProtection="0"/>
    <xf numFmtId="0" fontId="7" fillId="54" borderId="0" applyNumberFormat="0" applyBorder="0" applyAlignment="0" applyProtection="0"/>
    <xf numFmtId="0" fontId="7" fillId="57" borderId="0" applyNumberFormat="0" applyBorder="0" applyAlignment="0" applyProtection="0"/>
    <xf numFmtId="0" fontId="7" fillId="6" borderId="0" applyNumberFormat="0" applyBorder="0" applyAlignment="0" applyProtection="0"/>
    <xf numFmtId="0" fontId="7" fillId="46" borderId="0" applyNumberFormat="0" applyBorder="0" applyAlignment="0" applyProtection="0"/>
    <xf numFmtId="0" fontId="7" fillId="49" borderId="0" applyNumberFormat="0" applyBorder="0" applyAlignment="0" applyProtection="0"/>
    <xf numFmtId="0" fontId="7" fillId="27" borderId="0" applyNumberFormat="0" applyBorder="0" applyAlignment="0" applyProtection="0"/>
    <xf numFmtId="0" fontId="7" fillId="55" borderId="0" applyNumberFormat="0" applyBorder="0" applyAlignment="0" applyProtection="0"/>
    <xf numFmtId="0" fontId="7" fillId="58" borderId="0" applyNumberFormat="0" applyBorder="0" applyAlignment="0" applyProtection="0"/>
    <xf numFmtId="0" fontId="49" fillId="43" borderId="0" applyNumberFormat="0" applyBorder="0" applyAlignment="0" applyProtection="0"/>
    <xf numFmtId="0" fontId="49" fillId="25" borderId="0" applyNumberFormat="0" applyBorder="0" applyAlignment="0" applyProtection="0"/>
    <xf numFmtId="0" fontId="49" fillId="50" borderId="0" applyNumberFormat="0" applyBorder="0" applyAlignment="0" applyProtection="0"/>
    <xf numFmtId="0" fontId="49" fillId="52" borderId="0" applyNumberFormat="0" applyBorder="0" applyAlignment="0" applyProtection="0"/>
    <xf numFmtId="0" fontId="49" fillId="56" borderId="0" applyNumberFormat="0" applyBorder="0" applyAlignment="0" applyProtection="0"/>
    <xf numFmtId="0" fontId="49" fillId="59" borderId="0" applyNumberFormat="0" applyBorder="0" applyAlignment="0" applyProtection="0"/>
    <xf numFmtId="0" fontId="69" fillId="83" borderId="0" applyNumberFormat="0" applyBorder="0" applyAlignment="0" applyProtection="0"/>
    <xf numFmtId="0" fontId="69" fillId="84" borderId="0" applyNumberFormat="0" applyBorder="0" applyAlignment="0" applyProtection="0"/>
    <xf numFmtId="0" fontId="70" fillId="85" borderId="0" applyNumberFormat="0" applyBorder="0" applyAlignment="0" applyProtection="0"/>
    <xf numFmtId="0" fontId="69" fillId="86" borderId="0" applyNumberFormat="0" applyBorder="0" applyAlignment="0" applyProtection="0"/>
    <xf numFmtId="0" fontId="69" fillId="87" borderId="0" applyNumberFormat="0" applyBorder="0" applyAlignment="0" applyProtection="0"/>
    <xf numFmtId="0" fontId="70" fillId="88" borderId="0" applyNumberFormat="0" applyBorder="0" applyAlignment="0" applyProtection="0"/>
    <xf numFmtId="0" fontId="69" fillId="89" borderId="0" applyNumberFormat="0" applyBorder="0" applyAlignment="0" applyProtection="0"/>
    <xf numFmtId="0" fontId="69" fillId="90" borderId="0" applyNumberFormat="0" applyBorder="0" applyAlignment="0" applyProtection="0"/>
    <xf numFmtId="0" fontId="70" fillId="91" borderId="0" applyNumberFormat="0" applyBorder="0" applyAlignment="0" applyProtection="0"/>
    <xf numFmtId="0" fontId="69" fillId="90" borderId="0" applyNumberFormat="0" applyBorder="0" applyAlignment="0" applyProtection="0"/>
    <xf numFmtId="0" fontId="69" fillId="91" borderId="0" applyNumberFormat="0" applyBorder="0" applyAlignment="0" applyProtection="0"/>
    <xf numFmtId="0" fontId="70" fillId="91" borderId="0" applyNumberFormat="0" applyBorder="0" applyAlignment="0" applyProtection="0"/>
    <xf numFmtId="0" fontId="69" fillId="83" borderId="0" applyNumberFormat="0" applyBorder="0" applyAlignment="0" applyProtection="0"/>
    <xf numFmtId="0" fontId="69" fillId="84" borderId="0" applyNumberFormat="0" applyBorder="0" applyAlignment="0" applyProtection="0"/>
    <xf numFmtId="0" fontId="70" fillId="84" borderId="0" applyNumberFormat="0" applyBorder="0" applyAlignment="0" applyProtection="0"/>
    <xf numFmtId="0" fontId="69" fillId="92" borderId="0" applyNumberFormat="0" applyBorder="0" applyAlignment="0" applyProtection="0"/>
    <xf numFmtId="0" fontId="69" fillId="87" borderId="0" applyNumberFormat="0" applyBorder="0" applyAlignment="0" applyProtection="0"/>
    <xf numFmtId="0" fontId="70" fillId="93" borderId="0" applyNumberFormat="0" applyBorder="0" applyAlignment="0" applyProtection="0"/>
    <xf numFmtId="0" fontId="41" fillId="37" borderId="0" applyNumberFormat="0" applyBorder="0" applyAlignment="0" applyProtection="0"/>
    <xf numFmtId="0" fontId="44" fillId="39" borderId="7" applyNumberFormat="0" applyAlignment="0" applyProtection="0"/>
    <xf numFmtId="0" fontId="46" fillId="40" borderId="18" applyNumberFormat="0" applyAlignment="0" applyProtection="0"/>
    <xf numFmtId="0" fontId="45" fillId="0" borderId="17" applyNumberFormat="0" applyFill="0" applyAlignment="0" applyProtection="0"/>
    <xf numFmtId="43" fontId="71" fillId="0" borderId="0" applyFont="0" applyFill="0" applyBorder="0" applyAlignment="0" applyProtection="0"/>
    <xf numFmtId="43" fontId="71" fillId="0" borderId="0" applyFont="0" applyFill="0" applyBorder="0" applyAlignment="0" applyProtection="0"/>
    <xf numFmtId="43" fontId="72" fillId="0" borderId="0" applyFont="0" applyFill="0" applyBorder="0" applyAlignment="0" applyProtection="0"/>
    <xf numFmtId="44" fontId="72" fillId="0" borderId="0" applyFont="0" applyFill="0" applyBorder="0" applyAlignment="0" applyProtection="0"/>
    <xf numFmtId="44" fontId="12" fillId="0" borderId="0" applyFont="0" applyFill="0" applyBorder="0" applyAlignment="0" applyProtection="0"/>
    <xf numFmtId="0" fontId="73" fillId="94" borderId="0" applyNumberFormat="0" applyBorder="0" applyAlignment="0" applyProtection="0"/>
    <xf numFmtId="0" fontId="73" fillId="95" borderId="0" applyNumberFormat="0" applyBorder="0" applyAlignment="0" applyProtection="0"/>
    <xf numFmtId="0" fontId="73" fillId="96" borderId="0" applyNumberFormat="0" applyBorder="0" applyAlignment="0" applyProtection="0"/>
    <xf numFmtId="0" fontId="74" fillId="0" borderId="0" applyNumberFormat="0" applyFill="0" applyBorder="0" applyAlignment="0" applyProtection="0"/>
    <xf numFmtId="0" fontId="49" fillId="24" borderId="0" applyNumberFormat="0" applyBorder="0" applyAlignment="0" applyProtection="0"/>
    <xf numFmtId="0" fontId="49" fillId="44" borderId="0" applyNumberFormat="0" applyBorder="0" applyAlignment="0" applyProtection="0"/>
    <xf numFmtId="0" fontId="49" fillId="47" borderId="0" applyNumberFormat="0" applyBorder="0" applyAlignment="0" applyProtection="0"/>
    <xf numFmtId="0" fontId="49" fillId="26" borderId="0" applyNumberFormat="0" applyBorder="0" applyAlignment="0" applyProtection="0"/>
    <xf numFmtId="0" fontId="49" fillId="53" borderId="0" applyNumberFormat="0" applyBorder="0" applyAlignment="0" applyProtection="0"/>
    <xf numFmtId="0" fontId="49" fillId="28" borderId="0" applyNumberFormat="0" applyBorder="0" applyAlignment="0" applyProtection="0"/>
    <xf numFmtId="0" fontId="75" fillId="5" borderId="7" applyNumberFormat="0" applyAlignment="0" applyProtection="0"/>
    <xf numFmtId="0" fontId="76"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42" fillId="38" borderId="0" applyNumberFormat="0" applyBorder="0" applyAlignment="0" applyProtection="0"/>
    <xf numFmtId="0" fontId="68" fillId="0" borderId="0"/>
    <xf numFmtId="0" fontId="68" fillId="0" borderId="0" applyFont="0" applyFill="0" applyBorder="0" applyAlignment="0" applyProtection="0"/>
    <xf numFmtId="0" fontId="68" fillId="0" borderId="0" applyFont="0" applyFill="0" applyBorder="0" applyAlignment="0" applyProtection="0"/>
    <xf numFmtId="0" fontId="68" fillId="0" borderId="0"/>
    <xf numFmtId="0" fontId="72" fillId="0" borderId="0"/>
    <xf numFmtId="0" fontId="8" fillId="0" borderId="0"/>
    <xf numFmtId="0" fontId="12" fillId="0" borderId="0"/>
    <xf numFmtId="0" fontId="68" fillId="0" borderId="0">
      <alignment vertical="top"/>
    </xf>
    <xf numFmtId="0" fontId="12" fillId="0" borderId="0"/>
    <xf numFmtId="0" fontId="72"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12" fillId="41" borderId="19" applyNumberFormat="0" applyFont="0" applyAlignment="0" applyProtection="0"/>
    <xf numFmtId="9" fontId="68" fillId="0" borderId="0" applyFont="0" applyFill="0" applyBorder="0" applyAlignment="0" applyProtection="0"/>
    <xf numFmtId="9" fontId="68" fillId="0" borderId="0" applyFont="0" applyFill="0" applyBorder="0" applyAlignment="0" applyProtection="0"/>
    <xf numFmtId="9" fontId="68" fillId="0" borderId="0" applyFont="0" applyFill="0" applyBorder="0" applyAlignment="0" applyProtection="0"/>
    <xf numFmtId="9" fontId="68" fillId="0" borderId="0" applyFont="0" applyFill="0" applyBorder="0" applyAlignment="0" applyProtection="0"/>
    <xf numFmtId="9" fontId="68" fillId="0" borderId="0" applyFont="0" applyFill="0" applyBorder="0" applyAlignment="0" applyProtection="0"/>
    <xf numFmtId="9" fontId="7"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2" fillId="0" borderId="0" applyFont="0" applyFill="0" applyBorder="0" applyAlignment="0" applyProtection="0"/>
    <xf numFmtId="9" fontId="12" fillId="0" borderId="0" applyFont="0" applyFill="0" applyBorder="0" applyAlignment="0" applyProtection="0"/>
    <xf numFmtId="181" fontId="71" fillId="12" borderId="1">
      <alignment vertical="center"/>
      <protection locked="0"/>
    </xf>
    <xf numFmtId="181" fontId="71" fillId="12" borderId="1">
      <alignment vertical="center"/>
      <protection locked="0"/>
    </xf>
    <xf numFmtId="181" fontId="71" fillId="12" borderId="1">
      <alignment vertical="center"/>
      <protection locked="0"/>
    </xf>
    <xf numFmtId="181" fontId="71" fillId="12" borderId="1">
      <alignment vertical="center"/>
      <protection locked="0"/>
    </xf>
    <xf numFmtId="181" fontId="71" fillId="12" borderId="1">
      <alignment vertical="center"/>
      <protection locked="0"/>
    </xf>
    <xf numFmtId="181" fontId="71" fillId="12" borderId="1">
      <alignment vertical="center"/>
      <protection locked="0"/>
    </xf>
    <xf numFmtId="181" fontId="71" fillId="12" borderId="1">
      <alignment vertical="center"/>
      <protection locked="0"/>
    </xf>
    <xf numFmtId="181" fontId="71" fillId="12" borderId="1">
      <alignment vertical="center"/>
      <protection locked="0"/>
    </xf>
    <xf numFmtId="181" fontId="71" fillId="12" borderId="1">
      <alignment vertical="center"/>
      <protection locked="0"/>
    </xf>
    <xf numFmtId="181" fontId="71" fillId="12" borderId="1">
      <alignment vertical="center"/>
      <protection locked="0"/>
    </xf>
    <xf numFmtId="181" fontId="71" fillId="12" borderId="1">
      <alignment vertical="center"/>
      <protection locked="0"/>
    </xf>
    <xf numFmtId="182" fontId="72" fillId="97" borderId="1">
      <alignment vertical="center"/>
    </xf>
    <xf numFmtId="182" fontId="71" fillId="9" borderId="1">
      <alignment vertical="center"/>
    </xf>
    <xf numFmtId="182" fontId="72" fillId="97" borderId="1">
      <alignment vertical="center"/>
    </xf>
    <xf numFmtId="181" fontId="71" fillId="98" borderId="1">
      <alignment horizontal="right" vertical="center"/>
      <protection locked="0"/>
    </xf>
    <xf numFmtId="181" fontId="71" fillId="98" borderId="1">
      <alignment horizontal="right" vertical="center"/>
      <protection locked="0"/>
    </xf>
    <xf numFmtId="181" fontId="71" fillId="98" borderId="1">
      <alignment horizontal="right" vertical="center"/>
      <protection locked="0"/>
    </xf>
    <xf numFmtId="181" fontId="71" fillId="98" borderId="1">
      <alignment horizontal="right" vertical="center"/>
      <protection locked="0"/>
    </xf>
    <xf numFmtId="181" fontId="71" fillId="98" borderId="1">
      <alignment horizontal="right" vertical="center"/>
      <protection locked="0"/>
    </xf>
    <xf numFmtId="181" fontId="71" fillId="98" borderId="1">
      <alignment horizontal="right" vertical="center"/>
      <protection locked="0"/>
    </xf>
    <xf numFmtId="181" fontId="71" fillId="98" borderId="1">
      <alignment horizontal="right" vertical="center"/>
      <protection locked="0"/>
    </xf>
    <xf numFmtId="181" fontId="71" fillId="98" borderId="1">
      <alignment horizontal="right" vertical="center"/>
      <protection locked="0"/>
    </xf>
    <xf numFmtId="181" fontId="71" fillId="98" borderId="1">
      <alignment horizontal="right" vertical="center"/>
      <protection locked="0"/>
    </xf>
    <xf numFmtId="181" fontId="71" fillId="98" borderId="1">
      <alignment horizontal="right" vertical="center"/>
      <protection locked="0"/>
    </xf>
    <xf numFmtId="181" fontId="71" fillId="98" borderId="1">
      <alignment horizontal="right" vertical="center"/>
      <protection locked="0"/>
    </xf>
    <xf numFmtId="0" fontId="43" fillId="39" borderId="16" applyNumberFormat="0" applyAlignment="0" applyProtection="0"/>
    <xf numFmtId="4" fontId="30" fillId="81" borderId="29" applyNumberFormat="0" applyProtection="0">
      <alignment vertical="center"/>
    </xf>
    <xf numFmtId="4" fontId="81" fillId="81" borderId="29" applyNumberFormat="0" applyProtection="0">
      <alignment vertical="center"/>
    </xf>
    <xf numFmtId="4" fontId="30" fillId="81" borderId="29" applyNumberFormat="0" applyProtection="0">
      <alignment horizontal="left" vertical="center" indent="1"/>
    </xf>
    <xf numFmtId="0" fontId="30" fillId="81" borderId="29" applyNumberFormat="0" applyProtection="0">
      <alignment horizontal="left" vertical="top" indent="1"/>
    </xf>
    <xf numFmtId="4" fontId="30" fillId="99" borderId="0" applyNumberFormat="0" applyProtection="0">
      <alignment horizontal="left" vertical="center" indent="1"/>
    </xf>
    <xf numFmtId="4" fontId="10" fillId="62" borderId="29" applyNumberFormat="0" applyProtection="0">
      <alignment horizontal="right" vertical="center"/>
    </xf>
    <xf numFmtId="4" fontId="10" fillId="68" borderId="29" applyNumberFormat="0" applyProtection="0">
      <alignment horizontal="right" vertical="center"/>
    </xf>
    <xf numFmtId="4" fontId="10" fillId="76" borderId="29" applyNumberFormat="0" applyProtection="0">
      <alignment horizontal="right" vertical="center"/>
    </xf>
    <xf numFmtId="4" fontId="10" fillId="70" borderId="29" applyNumberFormat="0" applyProtection="0">
      <alignment horizontal="right" vertical="center"/>
    </xf>
    <xf numFmtId="4" fontId="10" fillId="74" borderId="29" applyNumberFormat="0" applyProtection="0">
      <alignment horizontal="right" vertical="center"/>
    </xf>
    <xf numFmtId="4" fontId="10" fillId="78" borderId="29" applyNumberFormat="0" applyProtection="0">
      <alignment horizontal="right" vertical="center"/>
    </xf>
    <xf numFmtId="4" fontId="10" fillId="77" borderId="29" applyNumberFormat="0" applyProtection="0">
      <alignment horizontal="right" vertical="center"/>
    </xf>
    <xf numFmtId="4" fontId="10" fillId="100" borderId="29" applyNumberFormat="0" applyProtection="0">
      <alignment horizontal="right" vertical="center"/>
    </xf>
    <xf numFmtId="4" fontId="10" fillId="69" borderId="29" applyNumberFormat="0" applyProtection="0">
      <alignment horizontal="right" vertical="center"/>
    </xf>
    <xf numFmtId="4" fontId="30" fillId="101" borderId="30" applyNumberFormat="0" applyProtection="0">
      <alignment horizontal="left" vertical="center" indent="1"/>
    </xf>
    <xf numFmtId="4" fontId="10" fillId="102" borderId="0" applyNumberFormat="0" applyProtection="0">
      <alignment horizontal="left" vertical="center" indent="1"/>
    </xf>
    <xf numFmtId="4" fontId="82" fillId="103" borderId="0" applyNumberFormat="0" applyProtection="0">
      <alignment horizontal="left" vertical="center" indent="1"/>
    </xf>
    <xf numFmtId="4" fontId="10" fillId="99" borderId="29" applyNumberFormat="0" applyProtection="0">
      <alignment horizontal="right" vertical="center"/>
    </xf>
    <xf numFmtId="4" fontId="10" fillId="102" borderId="0" applyNumberFormat="0" applyProtection="0">
      <alignment horizontal="left" vertical="center" indent="1"/>
    </xf>
    <xf numFmtId="4" fontId="10" fillId="99" borderId="0" applyNumberFormat="0" applyProtection="0">
      <alignment horizontal="left" vertical="center" indent="1"/>
    </xf>
    <xf numFmtId="0" fontId="12" fillId="103" borderId="29" applyNumberFormat="0" applyProtection="0">
      <alignment horizontal="left" vertical="center" indent="1"/>
    </xf>
    <xf numFmtId="0" fontId="12" fillId="103" borderId="29" applyNumberFormat="0" applyProtection="0">
      <alignment horizontal="left" vertical="top" indent="1"/>
    </xf>
    <xf numFmtId="0" fontId="12" fillId="99" borderId="29" applyNumberFormat="0" applyProtection="0">
      <alignment horizontal="left" vertical="center" indent="1"/>
    </xf>
    <xf numFmtId="0" fontId="12" fillId="99" borderId="29" applyNumberFormat="0" applyProtection="0">
      <alignment horizontal="left" vertical="top" indent="1"/>
    </xf>
    <xf numFmtId="0" fontId="12" fillId="67" borderId="29" applyNumberFormat="0" applyProtection="0">
      <alignment horizontal="left" vertical="center" indent="1"/>
    </xf>
    <xf numFmtId="0" fontId="12" fillId="67" borderId="29" applyNumberFormat="0" applyProtection="0">
      <alignment horizontal="left" vertical="top" indent="1"/>
    </xf>
    <xf numFmtId="0" fontId="12" fillId="102" borderId="29" applyNumberFormat="0" applyProtection="0">
      <alignment horizontal="left" vertical="center" indent="1"/>
    </xf>
    <xf numFmtId="0" fontId="12" fillId="102" borderId="29" applyNumberFormat="0" applyProtection="0">
      <alignment horizontal="left" vertical="top" indent="1"/>
    </xf>
    <xf numFmtId="0" fontId="12" fillId="104" borderId="1" applyNumberFormat="0">
      <protection locked="0"/>
    </xf>
    <xf numFmtId="4" fontId="10" fillId="82" borderId="29" applyNumberFormat="0" applyProtection="0">
      <alignment vertical="center"/>
    </xf>
    <xf numFmtId="4" fontId="83" fillId="82" borderId="29" applyNumberFormat="0" applyProtection="0">
      <alignment vertical="center"/>
    </xf>
    <xf numFmtId="4" fontId="10" fillId="82" borderId="29" applyNumberFormat="0" applyProtection="0">
      <alignment horizontal="left" vertical="center" indent="1"/>
    </xf>
    <xf numFmtId="0" fontId="10" fillId="82" borderId="29" applyNumberFormat="0" applyProtection="0">
      <alignment horizontal="left" vertical="top" indent="1"/>
    </xf>
    <xf numFmtId="4" fontId="10" fillId="102" borderId="29" applyNumberFormat="0" applyProtection="0">
      <alignment horizontal="right" vertical="center"/>
    </xf>
    <xf numFmtId="4" fontId="83" fillId="102" borderId="29" applyNumberFormat="0" applyProtection="0">
      <alignment horizontal="right" vertical="center"/>
    </xf>
    <xf numFmtId="4" fontId="10" fillId="99" borderId="29" applyNumberFormat="0" applyProtection="0">
      <alignment horizontal="left" vertical="center" indent="1"/>
    </xf>
    <xf numFmtId="0" fontId="10" fillId="99" borderId="29" applyNumberFormat="0" applyProtection="0">
      <alignment horizontal="left" vertical="top" indent="1"/>
    </xf>
    <xf numFmtId="4" fontId="84" fillId="105" borderId="0" applyNumberFormat="0" applyProtection="0">
      <alignment horizontal="left" vertical="center" indent="1"/>
    </xf>
    <xf numFmtId="4" fontId="67" fillId="102" borderId="29" applyNumberFormat="0" applyProtection="0">
      <alignment horizontal="right" vertical="center"/>
    </xf>
    <xf numFmtId="0" fontId="85" fillId="0" borderId="0" applyNumberFormat="0" applyFill="0" applyBorder="0" applyAlignment="0" applyProtection="0"/>
    <xf numFmtId="0" fontId="12" fillId="0" borderId="0" applyFon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39" fillId="0" borderId="0" applyNumberFormat="0" applyFill="0" applyBorder="0" applyAlignment="0" applyProtection="0"/>
    <xf numFmtId="0" fontId="40" fillId="0" borderId="15" applyNumberFormat="0" applyFill="0" applyAlignment="0" applyProtection="0"/>
    <xf numFmtId="0" fontId="86" fillId="0" borderId="9" applyNumberFormat="0" applyFill="0" applyAlignment="0" applyProtection="0"/>
    <xf numFmtId="0" fontId="74" fillId="0" borderId="10" applyNumberFormat="0" applyFill="0" applyAlignment="0" applyProtection="0"/>
    <xf numFmtId="0" fontId="66" fillId="0" borderId="0" applyNumberForma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9" fontId="7" fillId="0" borderId="0" applyFont="0" applyFill="0" applyBorder="0" applyAlignment="0" applyProtection="0"/>
    <xf numFmtId="0" fontId="87" fillId="0" borderId="0"/>
    <xf numFmtId="0" fontId="7" fillId="42" borderId="0" applyNumberFormat="0" applyBorder="0" applyAlignment="0" applyProtection="0"/>
    <xf numFmtId="0" fontId="7" fillId="45" borderId="0" applyNumberFormat="0" applyBorder="0" applyAlignment="0" applyProtection="0"/>
    <xf numFmtId="0" fontId="7" fillId="48" borderId="0" applyNumberFormat="0" applyBorder="0" applyAlignment="0" applyProtection="0"/>
    <xf numFmtId="0" fontId="7" fillId="51" borderId="0" applyNumberFormat="0" applyBorder="0" applyAlignment="0" applyProtection="0"/>
    <xf numFmtId="0" fontId="7" fillId="54" borderId="0" applyNumberFormat="0" applyBorder="0" applyAlignment="0" applyProtection="0"/>
    <xf numFmtId="0" fontId="7" fillId="57" borderId="0" applyNumberFormat="0" applyBorder="0" applyAlignment="0" applyProtection="0"/>
    <xf numFmtId="0" fontId="7" fillId="6" borderId="0" applyNumberFormat="0" applyBorder="0" applyAlignment="0" applyProtection="0"/>
    <xf numFmtId="0" fontId="7" fillId="46" borderId="0" applyNumberFormat="0" applyBorder="0" applyAlignment="0" applyProtection="0"/>
    <xf numFmtId="0" fontId="7" fillId="49" borderId="0" applyNumberFormat="0" applyBorder="0" applyAlignment="0" applyProtection="0"/>
    <xf numFmtId="0" fontId="7" fillId="27" borderId="0" applyNumberFormat="0" applyBorder="0" applyAlignment="0" applyProtection="0"/>
    <xf numFmtId="0" fontId="7" fillId="55" borderId="0" applyNumberFormat="0" applyBorder="0" applyAlignment="0" applyProtection="0"/>
    <xf numFmtId="0" fontId="7" fillId="58" borderId="0" applyNumberFormat="0" applyBorder="0" applyAlignment="0" applyProtection="0"/>
    <xf numFmtId="0" fontId="88" fillId="0" borderId="0" applyNumberFormat="0" applyFill="0" applyBorder="0" applyAlignment="0" applyProtection="0">
      <alignment vertical="top"/>
      <protection locked="0"/>
    </xf>
    <xf numFmtId="0" fontId="87" fillId="0" borderId="0" applyFont="0" applyFill="0" applyBorder="0" applyAlignment="0" applyProtection="0"/>
    <xf numFmtId="0" fontId="87" fillId="0" borderId="0" applyFont="0" applyFill="0" applyBorder="0" applyAlignment="0" applyProtection="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9" fontId="8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9" fontId="7" fillId="0" borderId="0" applyFont="0" applyFill="0" applyBorder="0" applyAlignment="0" applyProtection="0"/>
    <xf numFmtId="0" fontId="7" fillId="42" borderId="0" applyNumberFormat="0" applyBorder="0" applyAlignment="0" applyProtection="0"/>
    <xf numFmtId="0" fontId="7" fillId="45" borderId="0" applyNumberFormat="0" applyBorder="0" applyAlignment="0" applyProtection="0"/>
    <xf numFmtId="0" fontId="7" fillId="48" borderId="0" applyNumberFormat="0" applyBorder="0" applyAlignment="0" applyProtection="0"/>
    <xf numFmtId="0" fontId="7" fillId="51" borderId="0" applyNumberFormat="0" applyBorder="0" applyAlignment="0" applyProtection="0"/>
    <xf numFmtId="0" fontId="7" fillId="54" borderId="0" applyNumberFormat="0" applyBorder="0" applyAlignment="0" applyProtection="0"/>
    <xf numFmtId="0" fontId="7" fillId="57" borderId="0" applyNumberFormat="0" applyBorder="0" applyAlignment="0" applyProtection="0"/>
    <xf numFmtId="0" fontId="7" fillId="6" borderId="0" applyNumberFormat="0" applyBorder="0" applyAlignment="0" applyProtection="0"/>
    <xf numFmtId="0" fontId="7" fillId="46" borderId="0" applyNumberFormat="0" applyBorder="0" applyAlignment="0" applyProtection="0"/>
    <xf numFmtId="0" fontId="7" fillId="49" borderId="0" applyNumberFormat="0" applyBorder="0" applyAlignment="0" applyProtection="0"/>
    <xf numFmtId="0" fontId="7" fillId="27" borderId="0" applyNumberFormat="0" applyBorder="0" applyAlignment="0" applyProtection="0"/>
    <xf numFmtId="0" fontId="7" fillId="55" borderId="0" applyNumberFormat="0" applyBorder="0" applyAlignment="0" applyProtection="0"/>
    <xf numFmtId="0" fontId="7" fillId="58" borderId="0" applyNumberFormat="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9" fontId="7" fillId="0" borderId="0" applyFont="0" applyFill="0" applyBorder="0" applyAlignment="0" applyProtection="0"/>
    <xf numFmtId="0" fontId="7" fillId="42" borderId="0" applyNumberFormat="0" applyBorder="0" applyAlignment="0" applyProtection="0"/>
    <xf numFmtId="0" fontId="7" fillId="45" borderId="0" applyNumberFormat="0" applyBorder="0" applyAlignment="0" applyProtection="0"/>
    <xf numFmtId="0" fontId="7" fillId="48" borderId="0" applyNumberFormat="0" applyBorder="0" applyAlignment="0" applyProtection="0"/>
    <xf numFmtId="0" fontId="7" fillId="51" borderId="0" applyNumberFormat="0" applyBorder="0" applyAlignment="0" applyProtection="0"/>
    <xf numFmtId="0" fontId="7" fillId="54" borderId="0" applyNumberFormat="0" applyBorder="0" applyAlignment="0" applyProtection="0"/>
    <xf numFmtId="0" fontId="7" fillId="57" borderId="0" applyNumberFormat="0" applyBorder="0" applyAlignment="0" applyProtection="0"/>
    <xf numFmtId="0" fontId="7" fillId="6" borderId="0" applyNumberFormat="0" applyBorder="0" applyAlignment="0" applyProtection="0"/>
    <xf numFmtId="0" fontId="7" fillId="46" borderId="0" applyNumberFormat="0" applyBorder="0" applyAlignment="0" applyProtection="0"/>
    <xf numFmtId="0" fontId="7" fillId="49" borderId="0" applyNumberFormat="0" applyBorder="0" applyAlignment="0" applyProtection="0"/>
    <xf numFmtId="0" fontId="7" fillId="27" borderId="0" applyNumberFormat="0" applyBorder="0" applyAlignment="0" applyProtection="0"/>
    <xf numFmtId="0" fontId="7" fillId="55" borderId="0" applyNumberFormat="0" applyBorder="0" applyAlignment="0" applyProtection="0"/>
    <xf numFmtId="0" fontId="7" fillId="58" borderId="0" applyNumberFormat="0" applyBorder="0" applyAlignment="0" applyProtection="0"/>
    <xf numFmtId="9" fontId="7" fillId="0" borderId="0" applyFont="0" applyFill="0" applyBorder="0" applyAlignment="0" applyProtection="0"/>
    <xf numFmtId="43" fontId="12" fillId="0" borderId="0" applyFont="0" applyFill="0" applyBorder="0" applyAlignment="0" applyProtection="0"/>
    <xf numFmtId="0" fontId="6" fillId="0" borderId="0"/>
    <xf numFmtId="43" fontId="12" fillId="0" borderId="0" applyFont="0" applyFill="0" applyBorder="0" applyAlignment="0" applyProtection="0"/>
    <xf numFmtId="43" fontId="12" fillId="0" borderId="0" applyFont="0" applyFill="0" applyBorder="0" applyAlignment="0" applyProtection="0"/>
    <xf numFmtId="0" fontId="5" fillId="0" borderId="0"/>
    <xf numFmtId="43" fontId="12" fillId="0" borderId="0" applyFont="0" applyFill="0" applyBorder="0" applyAlignment="0" applyProtection="0"/>
    <xf numFmtId="43" fontId="12" fillId="0" borderId="0" applyFont="0" applyFill="0" applyBorder="0" applyAlignment="0" applyProtection="0"/>
    <xf numFmtId="0" fontId="4" fillId="0" borderId="0"/>
    <xf numFmtId="43" fontId="12" fillId="0" borderId="0" applyFont="0" applyFill="0" applyBorder="0" applyAlignment="0" applyProtection="0"/>
    <xf numFmtId="43" fontId="12" fillId="0" borderId="0" applyFont="0" applyFill="0" applyBorder="0" applyAlignment="0" applyProtection="0"/>
    <xf numFmtId="0" fontId="3" fillId="0" borderId="0"/>
    <xf numFmtId="43" fontId="12" fillId="0" borderId="0" applyFont="0" applyFill="0" applyBorder="0" applyAlignment="0" applyProtection="0"/>
    <xf numFmtId="0" fontId="2" fillId="0" borderId="0"/>
    <xf numFmtId="0" fontId="8" fillId="6" borderId="0" applyNumberFormat="0" applyBorder="0" applyAlignment="0" applyProtection="0"/>
    <xf numFmtId="0" fontId="8" fillId="27" borderId="0" applyNumberFormat="0" applyBorder="0" applyAlignment="0" applyProtection="0"/>
    <xf numFmtId="0" fontId="2" fillId="0" borderId="0" applyNumberFormat="0" applyFill="0" applyBorder="0" applyAlignment="0" applyProtection="0">
      <alignment horizontal="left"/>
    </xf>
    <xf numFmtId="43" fontId="12" fillId="0" borderId="0" applyFont="0" applyFill="0" applyBorder="0" applyAlignment="0" applyProtection="0"/>
    <xf numFmtId="0" fontId="12" fillId="0" borderId="0"/>
    <xf numFmtId="43" fontId="12" fillId="0" borderId="0" applyFont="0" applyFill="0" applyBorder="0" applyAlignment="0" applyProtection="0"/>
    <xf numFmtId="0" fontId="93" fillId="106" borderId="0" applyNumberFormat="0" applyAlignment="0" applyProtection="0"/>
    <xf numFmtId="0" fontId="93" fillId="106" borderId="0" applyNumberFormat="0" applyAlignment="0" applyProtection="0"/>
    <xf numFmtId="0" fontId="92" fillId="14" borderId="15" applyNumberFormat="0" applyAlignment="0" applyProtection="0"/>
    <xf numFmtId="0" fontId="94" fillId="14" borderId="32" applyNumberFormat="0" applyAlignment="0" applyProtection="0"/>
    <xf numFmtId="0" fontId="94" fillId="0" borderId="33" applyNumberFormat="0" applyAlignment="0" applyProtection="0"/>
    <xf numFmtId="43" fontId="89" fillId="107" borderId="0"/>
    <xf numFmtId="43" fontId="90" fillId="0" borderId="0"/>
    <xf numFmtId="43" fontId="91" fillId="0" borderId="0"/>
    <xf numFmtId="43" fontId="12" fillId="0" borderId="0"/>
    <xf numFmtId="42" fontId="89" fillId="0" borderId="0"/>
    <xf numFmtId="44" fontId="12" fillId="0" borderId="0" applyFont="0" applyFill="0" applyBorder="0" applyAlignment="0" applyProtection="0"/>
    <xf numFmtId="43" fontId="12" fillId="0" borderId="0" applyFont="0" applyFill="0" applyBorder="0" applyAlignment="0" applyProtection="0"/>
    <xf numFmtId="0" fontId="1" fillId="0" borderId="0"/>
    <xf numFmtId="43" fontId="12" fillId="0" borderId="0" applyFont="0" applyFill="0" applyBorder="0" applyAlignment="0" applyProtection="0"/>
    <xf numFmtId="43" fontId="12" fillId="0" borderId="0" applyFont="0" applyFill="0" applyBorder="0" applyAlignment="0" applyProtection="0"/>
    <xf numFmtId="43" fontId="89" fillId="107" borderId="0"/>
    <xf numFmtId="43" fontId="90" fillId="0" borderId="0"/>
    <xf numFmtId="43" fontId="91" fillId="0" borderId="0"/>
    <xf numFmtId="43" fontId="12" fillId="0" borderId="0"/>
    <xf numFmtId="42" fontId="89" fillId="0" borderId="0"/>
    <xf numFmtId="44" fontId="12" fillId="0" borderId="0" applyFont="0" applyFill="0" applyBorder="0" applyAlignment="0" applyProtection="0"/>
  </cellStyleXfs>
  <cellXfs count="267">
    <xf numFmtId="0" fontId="0" fillId="0" borderId="0" xfId="0"/>
    <xf numFmtId="0" fontId="12"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4" fillId="2" borderId="0" xfId="0" applyFont="1" applyFill="1" applyAlignment="1">
      <alignment vertical="center"/>
    </xf>
    <xf numFmtId="0" fontId="0" fillId="0" borderId="1" xfId="0" applyBorder="1" applyAlignment="1">
      <alignment vertical="center"/>
    </xf>
    <xf numFmtId="0" fontId="12" fillId="0" borderId="0" xfId="0" applyFont="1" applyAlignment="1">
      <alignment wrapText="1"/>
    </xf>
    <xf numFmtId="0" fontId="13" fillId="0" borderId="0" xfId="0" applyFont="1" applyAlignment="1">
      <alignment vertical="top" wrapText="1"/>
    </xf>
    <xf numFmtId="0" fontId="20" fillId="2" borderId="0" xfId="4" applyFont="1" applyFill="1" applyAlignment="1" applyProtection="1">
      <alignment vertical="center"/>
    </xf>
    <xf numFmtId="0" fontId="13" fillId="7" borderId="1" xfId="0" applyFont="1" applyFill="1" applyBorder="1" applyAlignment="1">
      <alignment horizontal="center" vertical="center" wrapText="1"/>
    </xf>
    <xf numFmtId="0" fontId="12" fillId="0" borderId="1" xfId="0" quotePrefix="1" applyFont="1" applyBorder="1" applyAlignment="1">
      <alignment horizontal="left" vertical="top" wrapText="1"/>
    </xf>
    <xf numFmtId="0" fontId="13" fillId="7" borderId="1" xfId="0" applyFont="1" applyFill="1" applyBorder="1" applyAlignment="1" applyProtection="1">
      <alignment vertical="center" wrapText="1"/>
      <protection locked="0"/>
    </xf>
    <xf numFmtId="0" fontId="2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3" fillId="7" borderId="1" xfId="0" applyFont="1" applyFill="1" applyBorder="1" applyAlignment="1" applyProtection="1">
      <alignment horizontal="center" vertical="center" wrapText="1"/>
      <protection locked="0"/>
    </xf>
    <xf numFmtId="0" fontId="12" fillId="2" borderId="0" xfId="0" applyFont="1" applyFill="1" applyAlignment="1">
      <alignment vertical="center"/>
    </xf>
    <xf numFmtId="0" fontId="0" fillId="0" borderId="0" xfId="0" applyProtection="1">
      <protection locked="0"/>
    </xf>
    <xf numFmtId="169" fontId="12" fillId="3" borderId="1" xfId="0" applyNumberFormat="1" applyFont="1" applyFill="1" applyBorder="1" applyAlignment="1" applyProtection="1">
      <alignment horizontal="center" vertical="center"/>
      <protection locked="0"/>
    </xf>
    <xf numFmtId="49" fontId="21" fillId="8" borderId="1" xfId="0" applyNumberFormat="1" applyFont="1" applyFill="1" applyBorder="1" applyAlignment="1" applyProtection="1">
      <alignment horizontal="center" vertical="center" wrapText="1"/>
      <protection locked="0"/>
    </xf>
    <xf numFmtId="0" fontId="13" fillId="7" borderId="1" xfId="0" quotePrefix="1" applyFont="1" applyFill="1" applyBorder="1" applyAlignment="1">
      <alignment horizontal="center" vertical="center" wrapText="1"/>
    </xf>
    <xf numFmtId="49" fontId="22" fillId="5" borderId="7" xfId="3" applyNumberFormat="1" applyFont="1" applyAlignment="1" applyProtection="1">
      <alignment horizontal="center" vertical="center" wrapText="1"/>
      <protection locked="0"/>
    </xf>
    <xf numFmtId="170" fontId="24" fillId="12" borderId="1" xfId="0" applyNumberFormat="1" applyFont="1" applyFill="1" applyBorder="1" applyAlignment="1" applyProtection="1">
      <alignment horizontal="center" vertical="center"/>
      <protection locked="0"/>
    </xf>
    <xf numFmtId="171" fontId="24" fillId="12" borderId="1" xfId="0" applyNumberFormat="1" applyFont="1" applyFill="1" applyBorder="1" applyAlignment="1" applyProtection="1">
      <alignment horizontal="center" vertical="center"/>
      <protection locked="0"/>
    </xf>
    <xf numFmtId="170" fontId="24" fillId="14" borderId="1" xfId="0" applyNumberFormat="1" applyFont="1" applyFill="1" applyBorder="1" applyAlignment="1" applyProtection="1">
      <alignment horizontal="center" vertical="center"/>
      <protection locked="0"/>
    </xf>
    <xf numFmtId="171" fontId="24" fillId="14" borderId="1" xfId="0" applyNumberFormat="1" applyFont="1" applyFill="1" applyBorder="1" applyAlignment="1" applyProtection="1">
      <alignment horizontal="center" vertical="center"/>
      <protection locked="0"/>
    </xf>
    <xf numFmtId="0" fontId="13" fillId="13" borderId="1" xfId="0" quotePrefix="1" applyFont="1" applyFill="1" applyBorder="1" applyAlignment="1">
      <alignment horizontal="center" vertical="center" wrapText="1"/>
    </xf>
    <xf numFmtId="171" fontId="24" fillId="15" borderId="1" xfId="0" applyNumberFormat="1" applyFont="1" applyFill="1" applyBorder="1" applyAlignment="1" applyProtection="1">
      <alignment horizontal="center" vertical="center"/>
      <protection locked="0"/>
    </xf>
    <xf numFmtId="0" fontId="13" fillId="16" borderId="1" xfId="0" quotePrefix="1" applyFont="1" applyFill="1" applyBorder="1" applyAlignment="1">
      <alignment horizontal="center" vertical="center" wrapText="1"/>
    </xf>
    <xf numFmtId="49" fontId="12"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24" fillId="9" borderId="1" xfId="0" applyNumberFormat="1" applyFont="1" applyFill="1" applyBorder="1" applyAlignment="1" applyProtection="1">
      <alignment horizontal="center" vertical="center"/>
      <protection locked="0"/>
    </xf>
    <xf numFmtId="171" fontId="24"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0" fontId="12" fillId="0" borderId="0" xfId="7" applyAlignment="1">
      <alignment horizontal="center" vertical="top" wrapText="1"/>
    </xf>
    <xf numFmtId="0" fontId="12" fillId="0" borderId="0" xfId="7"/>
    <xf numFmtId="0" fontId="12" fillId="0" borderId="0" xfId="7" applyAlignment="1">
      <alignment horizontal="left"/>
    </xf>
    <xf numFmtId="0" fontId="12" fillId="0" borderId="0" xfId="7" applyAlignment="1">
      <alignment horizontal="center" vertical="center" wrapText="1"/>
    </xf>
    <xf numFmtId="49" fontId="12" fillId="9" borderId="1" xfId="0" quotePrefix="1" applyNumberFormat="1" applyFont="1" applyFill="1" applyBorder="1" applyAlignment="1" applyProtection="1">
      <alignment horizontal="left" vertical="center" wrapText="1"/>
      <protection locked="0"/>
    </xf>
    <xf numFmtId="49" fontId="12"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9" fillId="2" borderId="0" xfId="4" applyFill="1" applyAlignment="1" applyProtection="1">
      <alignment vertical="center"/>
    </xf>
    <xf numFmtId="0" fontId="12" fillId="2" borderId="8" xfId="7" quotePrefix="1" applyFill="1" applyBorder="1" applyAlignment="1">
      <alignment vertical="center" wrapText="1"/>
    </xf>
    <xf numFmtId="0" fontId="12" fillId="2" borderId="0" xfId="7" applyFill="1" applyAlignment="1">
      <alignment vertical="center"/>
    </xf>
    <xf numFmtId="0" fontId="14" fillId="2" borderId="0" xfId="7" applyFont="1" applyFill="1" applyAlignment="1">
      <alignment vertical="center"/>
    </xf>
    <xf numFmtId="0" fontId="13" fillId="7" borderId="1" xfId="7" quotePrefix="1" applyFont="1" applyFill="1" applyBorder="1" applyAlignment="1">
      <alignment horizontal="center" vertical="center" wrapText="1"/>
    </xf>
    <xf numFmtId="0" fontId="13" fillId="7" borderId="1" xfId="7" applyFont="1" applyFill="1" applyBorder="1" applyAlignment="1">
      <alignment horizontal="center" vertical="center" wrapText="1"/>
    </xf>
    <xf numFmtId="49" fontId="30" fillId="7" borderId="1" xfId="7" applyNumberFormat="1" applyFont="1" applyFill="1" applyBorder="1" applyAlignment="1">
      <alignment horizontal="center" vertical="center" wrapText="1"/>
    </xf>
    <xf numFmtId="49" fontId="13" fillId="7" borderId="1" xfId="7" applyNumberFormat="1" applyFont="1" applyFill="1" applyBorder="1" applyAlignment="1">
      <alignment horizontal="center" vertical="center" wrapText="1"/>
    </xf>
    <xf numFmtId="1" fontId="12" fillId="9" borderId="1" xfId="7" applyNumberFormat="1" applyFill="1" applyBorder="1" applyAlignment="1" applyProtection="1">
      <alignment horizontal="left" vertical="center" wrapText="1"/>
      <protection locked="0"/>
    </xf>
    <xf numFmtId="0" fontId="12" fillId="9" borderId="1" xfId="7" applyFill="1" applyBorder="1" applyAlignment="1" applyProtection="1">
      <alignment horizontal="left" vertical="center" wrapText="1"/>
      <protection locked="0"/>
    </xf>
    <xf numFmtId="0" fontId="12" fillId="2" borderId="0" xfId="7" applyFill="1" applyAlignment="1">
      <alignment horizontal="center" vertical="center"/>
    </xf>
    <xf numFmtId="166" fontId="12" fillId="2" borderId="0" xfId="7" applyNumberFormat="1" applyFill="1" applyAlignment="1">
      <alignment horizontal="center" vertical="center"/>
    </xf>
    <xf numFmtId="0" fontId="12" fillId="2" borderId="0" xfId="7" applyFill="1"/>
    <xf numFmtId="174" fontId="10" fillId="12" borderId="1" xfId="7" applyNumberFormat="1" applyFont="1" applyFill="1" applyBorder="1" applyAlignment="1" applyProtection="1">
      <alignment horizontal="center" vertical="center"/>
      <protection locked="0"/>
    </xf>
    <xf numFmtId="164" fontId="10" fillId="12" borderId="1" xfId="7" applyNumberFormat="1" applyFont="1" applyFill="1" applyBorder="1" applyAlignment="1" applyProtection="1">
      <alignment horizontal="center" vertical="center"/>
      <protection locked="0"/>
    </xf>
    <xf numFmtId="174" fontId="10" fillId="9" borderId="1" xfId="7" applyNumberFormat="1" applyFont="1" applyFill="1" applyBorder="1" applyAlignment="1" applyProtection="1">
      <alignment horizontal="center" vertical="center"/>
      <protection locked="0"/>
    </xf>
    <xf numFmtId="164" fontId="10" fillId="9" borderId="1" xfId="7" applyNumberFormat="1" applyFont="1" applyFill="1" applyBorder="1" applyAlignment="1" applyProtection="1">
      <alignment horizontal="center" vertical="center"/>
      <protection locked="0"/>
    </xf>
    <xf numFmtId="0" fontId="12" fillId="0" borderId="0" xfId="0" applyFont="1" applyProtection="1">
      <protection locked="0"/>
    </xf>
    <xf numFmtId="49" fontId="17" fillId="6" borderId="0" xfId="2" applyNumberFormat="1" applyFill="1" applyAlignment="1" applyProtection="1">
      <alignment horizontal="center" vertical="center" wrapText="1"/>
      <protection locked="0"/>
    </xf>
    <xf numFmtId="49" fontId="17" fillId="6" borderId="0" xfId="2" quotePrefix="1" applyNumberFormat="1" applyFill="1" applyAlignment="1" applyProtection="1">
      <alignment horizontal="left" vertical="center" wrapText="1"/>
      <protection locked="0"/>
    </xf>
    <xf numFmtId="49" fontId="17" fillId="6" borderId="0" xfId="2" applyNumberFormat="1" applyFill="1" applyAlignment="1" applyProtection="1">
      <alignment vertical="center" wrapText="1"/>
      <protection locked="0"/>
    </xf>
    <xf numFmtId="49" fontId="25" fillId="0" borderId="0" xfId="5" applyNumberFormat="1" applyBorder="1" applyAlignment="1" applyProtection="1">
      <alignment vertical="center"/>
      <protection locked="0"/>
    </xf>
    <xf numFmtId="49" fontId="17" fillId="6" borderId="0" xfId="2" applyNumberFormat="1" applyFill="1" applyBorder="1" applyAlignment="1" applyProtection="1">
      <alignment vertical="center" wrapText="1"/>
      <protection locked="0"/>
    </xf>
    <xf numFmtId="49" fontId="17" fillId="0" borderId="0" xfId="6" applyNumberFormat="1" applyBorder="1" applyAlignment="1" applyProtection="1">
      <alignment vertical="center"/>
      <protection locked="0"/>
    </xf>
    <xf numFmtId="49" fontId="17" fillId="0" borderId="0" xfId="6" quotePrefix="1" applyNumberFormat="1" applyBorder="1" applyAlignment="1" applyProtection="1">
      <alignment horizontal="left" vertical="center"/>
      <protection locked="0"/>
    </xf>
    <xf numFmtId="49" fontId="30" fillId="7" borderId="1" xfId="0" applyNumberFormat="1" applyFont="1" applyFill="1" applyBorder="1" applyAlignment="1">
      <alignment horizontal="center" vertical="center" wrapText="1"/>
    </xf>
    <xf numFmtId="0" fontId="19" fillId="0" borderId="0" xfId="4" applyAlignment="1" applyProtection="1">
      <alignment horizontal="left" vertical="top"/>
    </xf>
    <xf numFmtId="0" fontId="13" fillId="7" borderId="6" xfId="0" applyFont="1" applyFill="1" applyBorder="1" applyAlignment="1" applyProtection="1">
      <alignment vertical="center" wrapText="1"/>
      <protection locked="0"/>
    </xf>
    <xf numFmtId="0" fontId="0" fillId="17" borderId="0" xfId="0" applyFill="1" applyAlignment="1">
      <alignment vertical="center"/>
    </xf>
    <xf numFmtId="0" fontId="32" fillId="20" borderId="1" xfId="0" applyFont="1" applyFill="1" applyBorder="1" applyAlignment="1" applyProtection="1">
      <alignment horizontal="center" vertical="center" wrapText="1"/>
      <protection locked="0"/>
    </xf>
    <xf numFmtId="0" fontId="13" fillId="0" borderId="1" xfId="0" applyFont="1" applyBorder="1" applyAlignment="1">
      <alignment vertical="center" wrapText="1"/>
    </xf>
    <xf numFmtId="0" fontId="32" fillId="21" borderId="1" xfId="0" applyFont="1" applyFill="1" applyBorder="1" applyAlignment="1" applyProtection="1">
      <alignment horizontal="center" vertical="center" wrapText="1"/>
      <protection locked="0"/>
    </xf>
    <xf numFmtId="0" fontId="13" fillId="22" borderId="1" xfId="0" applyFont="1" applyFill="1" applyBorder="1" applyAlignment="1" applyProtection="1">
      <alignment horizontal="center" vertical="center" wrapText="1"/>
      <protection locked="0"/>
    </xf>
    <xf numFmtId="0" fontId="23" fillId="17" borderId="0" xfId="2" applyNumberFormat="1" applyFont="1" applyFill="1" applyBorder="1" applyAlignment="1">
      <alignment horizontal="center" vertical="center" wrapText="1"/>
    </xf>
    <xf numFmtId="0" fontId="14" fillId="17" borderId="0" xfId="7" applyFont="1" applyFill="1" applyAlignment="1">
      <alignment vertical="center"/>
    </xf>
    <xf numFmtId="0" fontId="23" fillId="17" borderId="0" xfId="2" applyNumberFormat="1" applyFont="1" applyFill="1" applyBorder="1" applyAlignment="1" applyProtection="1">
      <alignment horizontal="center" vertical="center" wrapText="1"/>
    </xf>
    <xf numFmtId="0" fontId="23" fillId="17" borderId="12" xfId="2" applyNumberFormat="1" applyFont="1" applyFill="1" applyBorder="1" applyAlignment="1">
      <alignment horizontal="center" vertical="center" wrapText="1"/>
    </xf>
    <xf numFmtId="0" fontId="12" fillId="0" borderId="12" xfId="0" applyFont="1" applyBorder="1" applyAlignment="1">
      <alignment vertical="center" wrapText="1"/>
    </xf>
    <xf numFmtId="0" fontId="13" fillId="17" borderId="0" xfId="0" applyFont="1" applyFill="1" applyAlignment="1">
      <alignment horizontal="left" vertical="center" wrapText="1"/>
    </xf>
    <xf numFmtId="0" fontId="12" fillId="17" borderId="0" xfId="0" applyFont="1" applyFill="1" applyAlignment="1">
      <alignment horizontal="left" vertical="center" wrapText="1"/>
    </xf>
    <xf numFmtId="0" fontId="23" fillId="17" borderId="0" xfId="2" applyNumberFormat="1" applyFont="1" applyFill="1" applyBorder="1" applyAlignment="1">
      <alignment vertical="center" wrapText="1"/>
    </xf>
    <xf numFmtId="0" fontId="13" fillId="17" borderId="4" xfId="0" applyFont="1" applyFill="1" applyBorder="1" applyAlignment="1">
      <alignment horizontal="left" vertical="center" wrapText="1"/>
    </xf>
    <xf numFmtId="0" fontId="12" fillId="17" borderId="4" xfId="0" applyFont="1" applyFill="1" applyBorder="1" applyAlignment="1">
      <alignment horizontal="center" vertical="center" wrapText="1"/>
    </xf>
    <xf numFmtId="0" fontId="12" fillId="17" borderId="8" xfId="0" applyFont="1" applyFill="1" applyBorder="1" applyAlignment="1">
      <alignment horizontal="center" vertical="center" wrapText="1"/>
    </xf>
    <xf numFmtId="0" fontId="23" fillId="17" borderId="8" xfId="2" applyNumberFormat="1" applyFont="1" applyFill="1" applyBorder="1" applyAlignment="1">
      <alignment horizontal="center" vertical="center" wrapText="1"/>
    </xf>
    <xf numFmtId="14" fontId="12" fillId="0" borderId="0" xfId="7" applyNumberFormat="1"/>
    <xf numFmtId="0" fontId="12" fillId="0" borderId="0" xfId="7" quotePrefix="1" applyAlignment="1">
      <alignment horizontal="left"/>
    </xf>
    <xf numFmtId="174" fontId="27" fillId="19" borderId="3" xfId="0" applyNumberFormat="1" applyFont="1" applyFill="1" applyBorder="1" applyAlignment="1" applyProtection="1">
      <alignment horizontal="center" vertical="center" wrapText="1"/>
      <protection locked="0"/>
    </xf>
    <xf numFmtId="0" fontId="19" fillId="0" borderId="0" xfId="4" applyAlignment="1" applyProtection="1"/>
    <xf numFmtId="0" fontId="19" fillId="2" borderId="0" xfId="4" applyFill="1" applyAlignment="1" applyProtection="1">
      <alignment vertical="center"/>
      <protection hidden="1"/>
    </xf>
    <xf numFmtId="178" fontId="12" fillId="9" borderId="1" xfId="7" applyNumberFormat="1" applyFill="1" applyBorder="1" applyAlignment="1">
      <alignment horizontal="center" vertical="center" wrapText="1"/>
    </xf>
    <xf numFmtId="0" fontId="12" fillId="9" borderId="1" xfId="7" applyFill="1" applyBorder="1" applyAlignment="1">
      <alignment horizontal="left" vertical="center" wrapText="1"/>
    </xf>
    <xf numFmtId="1" fontId="12" fillId="9" borderId="1" xfId="7" applyNumberFormat="1" applyFill="1" applyBorder="1" applyAlignment="1">
      <alignment horizontal="left" vertical="center" wrapText="1"/>
    </xf>
    <xf numFmtId="174" fontId="10" fillId="23" borderId="1" xfId="7" applyNumberFormat="1" applyFont="1" applyFill="1" applyBorder="1" applyAlignment="1">
      <alignment horizontal="center" vertical="center"/>
    </xf>
    <xf numFmtId="43" fontId="10" fillId="23" borderId="1" xfId="8" applyFont="1" applyFill="1" applyBorder="1" applyAlignment="1" applyProtection="1">
      <alignment horizontal="center" vertical="center"/>
    </xf>
    <xf numFmtId="164" fontId="10" fillId="23" borderId="1" xfId="7" applyNumberFormat="1" applyFont="1" applyFill="1" applyBorder="1" applyAlignment="1">
      <alignment horizontal="center" vertical="center"/>
    </xf>
    <xf numFmtId="165" fontId="10" fillId="12" borderId="1" xfId="7" applyNumberFormat="1" applyFont="1" applyFill="1" applyBorder="1" applyAlignment="1">
      <alignment horizontal="center" vertical="center"/>
    </xf>
    <xf numFmtId="43" fontId="10" fillId="12" borderId="1" xfId="8" applyFont="1" applyFill="1" applyBorder="1" applyAlignment="1" applyProtection="1">
      <alignment horizontal="center" vertical="center"/>
    </xf>
    <xf numFmtId="164" fontId="10" fillId="12" borderId="1" xfId="7" applyNumberFormat="1" applyFont="1" applyFill="1" applyBorder="1" applyAlignment="1">
      <alignment horizontal="center" vertical="center"/>
    </xf>
    <xf numFmtId="172" fontId="12" fillId="30" borderId="0" xfId="7" applyNumberFormat="1" applyFill="1"/>
    <xf numFmtId="173" fontId="12" fillId="30" borderId="0" xfId="7" applyNumberFormat="1" applyFill="1"/>
    <xf numFmtId="0" fontId="12" fillId="30" borderId="0" xfId="7" applyFill="1"/>
    <xf numFmtId="0" fontId="12" fillId="30" borderId="0" xfId="7" applyFill="1" applyAlignment="1">
      <alignment horizontal="left"/>
    </xf>
    <xf numFmtId="0" fontId="12" fillId="11" borderId="1" xfId="14" applyFont="1" applyFill="1" applyBorder="1" applyAlignment="1" applyProtection="1">
      <alignment vertical="center"/>
      <protection locked="0"/>
    </xf>
    <xf numFmtId="177" fontId="12" fillId="32" borderId="1" xfId="11" applyNumberFormat="1" applyFont="1" applyFill="1" applyBorder="1" applyAlignment="1" applyProtection="1">
      <alignment vertical="center"/>
      <protection locked="0"/>
    </xf>
    <xf numFmtId="176" fontId="9" fillId="31" borderId="1" xfId="10" applyNumberFormat="1" applyFill="1" applyBorder="1" applyAlignment="1" applyProtection="1">
      <alignment vertical="center"/>
    </xf>
    <xf numFmtId="177" fontId="12" fillId="31" borderId="1" xfId="10" applyNumberFormat="1" applyFont="1" applyFill="1" applyBorder="1" applyAlignment="1" applyProtection="1">
      <alignment vertical="center"/>
      <protection locked="0"/>
    </xf>
    <xf numFmtId="177" fontId="12" fillId="34" borderId="1" xfId="10" applyNumberFormat="1" applyFont="1" applyFill="1" applyBorder="1" applyAlignment="1" applyProtection="1">
      <alignment vertical="center"/>
      <protection locked="0"/>
    </xf>
    <xf numFmtId="177" fontId="12" fillId="35" borderId="1" xfId="11" applyNumberFormat="1" applyFont="1" applyFill="1" applyBorder="1" applyAlignment="1" applyProtection="1">
      <alignment vertical="center"/>
      <protection locked="0"/>
    </xf>
    <xf numFmtId="0" fontId="23"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3" fillId="7" borderId="6" xfId="0" applyFont="1" applyFill="1" applyBorder="1" applyAlignment="1">
      <alignment horizontal="left" vertical="center" wrapText="1"/>
    </xf>
    <xf numFmtId="0" fontId="12" fillId="11" borderId="1" xfId="9" quotePrefix="1" applyFont="1" applyFill="1" applyBorder="1" applyAlignment="1" applyProtection="1">
      <alignment horizontal="center" vertical="center" wrapText="1"/>
    </xf>
    <xf numFmtId="0" fontId="12" fillId="33" borderId="1" xfId="12" quotePrefix="1" applyFont="1" applyFill="1" applyBorder="1" applyAlignment="1" applyProtection="1">
      <alignment horizontal="center" vertical="center" wrapText="1"/>
    </xf>
    <xf numFmtId="176" fontId="9" fillId="34" borderId="1" xfId="13" applyNumberFormat="1" applyFill="1" applyBorder="1" applyAlignment="1" applyProtection="1">
      <alignment vertical="center"/>
    </xf>
    <xf numFmtId="0" fontId="13" fillId="7" borderId="1" xfId="0" applyFont="1" applyFill="1" applyBorder="1" applyAlignment="1">
      <alignment horizontal="left" vertical="center" wrapText="1"/>
    </xf>
    <xf numFmtId="0" fontId="12" fillId="11" borderId="1" xfId="14" applyFont="1" applyFill="1" applyBorder="1" applyAlignment="1" applyProtection="1">
      <alignment vertical="center" wrapText="1"/>
    </xf>
    <xf numFmtId="0" fontId="12" fillId="29" borderId="1" xfId="14" applyFont="1" applyFill="1" applyBorder="1" applyAlignment="1" applyProtection="1">
      <alignment vertical="center" wrapText="1"/>
    </xf>
    <xf numFmtId="0" fontId="8" fillId="11" borderId="1" xfId="14" applyFont="1" applyFill="1" applyBorder="1" applyAlignment="1" applyProtection="1">
      <alignment vertical="center" wrapText="1"/>
    </xf>
    <xf numFmtId="0" fontId="8" fillId="29" borderId="1" xfId="14" applyFont="1" applyFill="1" applyBorder="1" applyAlignment="1" applyProtection="1">
      <alignment vertical="center" wrapText="1"/>
    </xf>
    <xf numFmtId="0" fontId="12" fillId="7" borderId="1" xfId="0" applyFont="1" applyFill="1" applyBorder="1" applyAlignment="1">
      <alignment horizontal="center" vertical="center" wrapText="1"/>
    </xf>
    <xf numFmtId="177" fontId="9" fillId="31" borderId="1" xfId="10" applyNumberFormat="1" applyFill="1" applyBorder="1" applyAlignment="1" applyProtection="1">
      <alignment vertical="center"/>
      <protection locked="0"/>
    </xf>
    <xf numFmtId="179" fontId="9" fillId="31" borderId="1" xfId="10" applyNumberFormat="1" applyFill="1" applyBorder="1" applyAlignment="1" applyProtection="1">
      <alignment vertical="center"/>
    </xf>
    <xf numFmtId="179" fontId="9" fillId="34" borderId="1" xfId="10" applyNumberFormat="1" applyFill="1" applyBorder="1" applyAlignment="1" applyProtection="1">
      <alignment vertical="center"/>
    </xf>
    <xf numFmtId="179" fontId="12" fillId="32" borderId="1" xfId="11" applyNumberFormat="1" applyFont="1" applyFill="1" applyBorder="1" applyAlignment="1" applyProtection="1">
      <alignment vertical="center"/>
    </xf>
    <xf numFmtId="179" fontId="12" fillId="35" borderId="1" xfId="11" applyNumberFormat="1" applyFont="1" applyFill="1" applyBorder="1" applyAlignment="1" applyProtection="1">
      <alignment vertical="center"/>
    </xf>
    <xf numFmtId="180" fontId="9" fillId="31" borderId="5" xfId="10" applyNumberFormat="1" applyFill="1" applyBorder="1" applyAlignment="1" applyProtection="1">
      <alignment vertical="center"/>
    </xf>
    <xf numFmtId="180" fontId="9" fillId="31" borderId="1" xfId="10" applyNumberFormat="1" applyFill="1" applyBorder="1" applyAlignment="1" applyProtection="1">
      <alignment vertical="center"/>
    </xf>
    <xf numFmtId="0" fontId="35" fillId="0" borderId="0" xfId="7" applyFont="1"/>
    <xf numFmtId="2" fontId="13" fillId="7" borderId="1" xfId="7" applyNumberFormat="1" applyFont="1" applyFill="1" applyBorder="1" applyAlignment="1">
      <alignment horizontal="center" vertical="center" wrapText="1"/>
    </xf>
    <xf numFmtId="49" fontId="12" fillId="11" borderId="1" xfId="9" quotePrefix="1" applyNumberFormat="1" applyFont="1" applyFill="1" applyBorder="1" applyAlignment="1" applyProtection="1">
      <alignment horizontal="center" vertical="center" wrapText="1"/>
    </xf>
    <xf numFmtId="49" fontId="12" fillId="33" borderId="1" xfId="12" quotePrefix="1" applyNumberFormat="1" applyFont="1" applyFill="1" applyBorder="1" applyAlignment="1" applyProtection="1">
      <alignment horizontal="center" vertical="center" wrapText="1"/>
    </xf>
    <xf numFmtId="49" fontId="17" fillId="6" borderId="0" xfId="2" quotePrefix="1" applyNumberFormat="1" applyFill="1" applyAlignment="1" applyProtection="1">
      <alignment horizontal="center" vertical="center" wrapText="1"/>
      <protection locked="0"/>
    </xf>
    <xf numFmtId="49" fontId="30" fillId="7" borderId="1" xfId="7" quotePrefix="1" applyNumberFormat="1" applyFont="1" applyFill="1" applyBorder="1" applyAlignment="1">
      <alignment horizontal="center" vertical="center" wrapText="1"/>
    </xf>
    <xf numFmtId="0" fontId="20" fillId="0" borderId="0" xfId="4" applyFont="1" applyFill="1" applyBorder="1" applyAlignment="1" applyProtection="1">
      <alignment vertical="center"/>
    </xf>
    <xf numFmtId="0" fontId="19" fillId="0" borderId="0" xfId="4" applyFill="1" applyAlignment="1" applyProtection="1">
      <alignment horizontal="left" vertical="center"/>
    </xf>
    <xf numFmtId="0" fontId="12" fillId="17"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17" borderId="3" xfId="0" applyFont="1" applyFill="1" applyBorder="1" applyAlignment="1">
      <alignment horizontal="center" vertical="center" wrapText="1"/>
    </xf>
    <xf numFmtId="0" fontId="12" fillId="0" borderId="6" xfId="0" applyFont="1" applyBorder="1" applyAlignment="1">
      <alignment horizontal="center" vertical="center" wrapText="1"/>
    </xf>
    <xf numFmtId="0" fontId="13" fillId="0" borderId="6" xfId="0" applyFont="1" applyBorder="1" applyAlignment="1">
      <alignment vertical="center" wrapText="1"/>
    </xf>
    <xf numFmtId="0" fontId="12" fillId="4" borderId="1" xfId="0" applyFont="1" applyFill="1" applyBorder="1" applyAlignment="1">
      <alignment horizontal="center" vertical="center" wrapText="1"/>
    </xf>
    <xf numFmtId="0" fontId="12" fillId="0" borderId="1" xfId="0" quotePrefix="1" applyFont="1" applyBorder="1" applyAlignment="1">
      <alignment horizontal="center" vertical="center" wrapText="1"/>
    </xf>
    <xf numFmtId="0" fontId="0" fillId="60" borderId="1" xfId="0" applyFill="1" applyBorder="1" applyAlignment="1">
      <alignment horizontal="center" vertical="center"/>
    </xf>
    <xf numFmtId="0" fontId="12" fillId="60" borderId="6" xfId="0" applyFont="1" applyFill="1" applyBorder="1" applyAlignment="1">
      <alignment horizontal="center" vertical="center" wrapText="1"/>
    </xf>
    <xf numFmtId="0" fontId="12" fillId="6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32" fillId="18" borderId="1" xfId="0" applyFont="1" applyFill="1" applyBorder="1" applyAlignment="1" applyProtection="1">
      <alignment horizontal="center" vertical="center" wrapText="1"/>
      <protection locked="0"/>
    </xf>
    <xf numFmtId="0" fontId="12" fillId="0" borderId="3" xfId="0" applyFont="1" applyBorder="1" applyAlignment="1">
      <alignment horizontal="center" vertical="center" wrapText="1"/>
    </xf>
    <xf numFmtId="165" fontId="0" fillId="0" borderId="1" xfId="0" applyNumberFormat="1" applyBorder="1" applyAlignment="1">
      <alignment horizontal="center" vertical="center"/>
    </xf>
    <xf numFmtId="3" fontId="12" fillId="0" borderId="1" xfId="0" applyNumberFormat="1" applyFont="1" applyBorder="1" applyAlignment="1">
      <alignment horizontal="left" vertical="top" wrapText="1"/>
    </xf>
    <xf numFmtId="0" fontId="0" fillId="0" borderId="1" xfId="0" applyBorder="1" applyAlignment="1">
      <alignment horizontal="left" vertical="top"/>
    </xf>
    <xf numFmtId="0" fontId="0" fillId="60" borderId="1" xfId="0" applyFill="1" applyBorder="1" applyAlignment="1">
      <alignment horizontal="left" vertical="top"/>
    </xf>
    <xf numFmtId="0" fontId="19" fillId="0" borderId="0" xfId="4" applyAlignment="1" applyProtection="1">
      <alignment horizontal="left" vertical="top" wrapText="1"/>
    </xf>
    <xf numFmtId="0" fontId="20" fillId="17" borderId="0" xfId="4" applyFont="1" applyFill="1" applyAlignment="1" applyProtection="1">
      <alignment vertical="center"/>
    </xf>
    <xf numFmtId="0" fontId="12" fillId="17" borderId="11" xfId="0" quotePrefix="1" applyFont="1" applyFill="1" applyBorder="1" applyAlignment="1">
      <alignment horizontal="left" vertical="top" wrapText="1"/>
    </xf>
    <xf numFmtId="0" fontId="0" fillId="17" borderId="0" xfId="0" applyFill="1" applyAlignment="1">
      <alignment horizontal="center" vertical="center"/>
    </xf>
    <xf numFmtId="49" fontId="27" fillId="8" borderId="1" xfId="0" applyNumberFormat="1" applyFont="1" applyFill="1" applyBorder="1" applyAlignment="1" applyProtection="1">
      <alignment horizontal="center" vertical="center" wrapText="1"/>
      <protection locked="0"/>
    </xf>
    <xf numFmtId="0" fontId="27" fillId="8" borderId="1" xfId="0" applyFont="1" applyFill="1" applyBorder="1" applyAlignment="1" applyProtection="1">
      <alignment horizontal="center" vertical="center" wrapText="1"/>
      <protection locked="0"/>
    </xf>
    <xf numFmtId="3" fontId="27" fillId="8" borderId="1" xfId="0" applyNumberFormat="1" applyFont="1" applyFill="1" applyBorder="1" applyAlignment="1" applyProtection="1">
      <alignment horizontal="center" vertical="center" wrapText="1"/>
      <protection locked="0"/>
    </xf>
    <xf numFmtId="164" fontId="27" fillId="10" borderId="1" xfId="0" applyNumberFormat="1" applyFont="1" applyFill="1" applyBorder="1" applyAlignment="1" applyProtection="1">
      <alignment horizontal="center" vertical="center"/>
      <protection locked="0"/>
    </xf>
    <xf numFmtId="164" fontId="27" fillId="3" borderId="1" xfId="0" applyNumberFormat="1" applyFont="1" applyFill="1" applyBorder="1" applyAlignment="1" applyProtection="1">
      <alignment horizontal="center" vertical="center"/>
      <protection locked="0"/>
    </xf>
    <xf numFmtId="0" fontId="27" fillId="17" borderId="1" xfId="0" applyFont="1" applyFill="1" applyBorder="1" applyAlignment="1" applyProtection="1">
      <alignment horizontal="center" vertical="center" wrapText="1"/>
      <protection locked="0"/>
    </xf>
    <xf numFmtId="49" fontId="27" fillId="0" borderId="1" xfId="0" applyNumberFormat="1" applyFont="1" applyBorder="1" applyAlignment="1" applyProtection="1">
      <alignment horizontal="center" vertical="center" wrapText="1"/>
      <protection locked="0"/>
    </xf>
    <xf numFmtId="3" fontId="27" fillId="0" borderId="1" xfId="0" applyNumberFormat="1" applyFont="1" applyBorder="1" applyAlignment="1" applyProtection="1">
      <alignment horizontal="center" vertical="center" wrapText="1"/>
      <protection locked="0"/>
    </xf>
    <xf numFmtId="0" fontId="27" fillId="0" borderId="1" xfId="0" applyFont="1" applyBorder="1" applyAlignment="1" applyProtection="1">
      <alignment horizontal="center" vertical="center" wrapText="1"/>
      <protection locked="0"/>
    </xf>
    <xf numFmtId="49" fontId="27" fillId="0" borderId="1" xfId="0" quotePrefix="1" applyNumberFormat="1" applyFont="1" applyBorder="1" applyAlignment="1" applyProtection="1">
      <alignment horizontal="center" vertical="center" wrapText="1"/>
      <protection locked="0"/>
    </xf>
    <xf numFmtId="174" fontId="27" fillId="9" borderId="1" xfId="0" applyNumberFormat="1" applyFont="1" applyFill="1" applyBorder="1" applyAlignment="1" applyProtection="1">
      <alignment horizontal="center" vertical="center"/>
      <protection locked="0"/>
    </xf>
    <xf numFmtId="174" fontId="27" fillId="3" borderId="1" xfId="0" applyNumberFormat="1" applyFont="1" applyFill="1" applyBorder="1" applyAlignment="1" applyProtection="1">
      <alignment horizontal="center" vertical="center"/>
      <protection locked="0"/>
    </xf>
    <xf numFmtId="175" fontId="28" fillId="18" borderId="1" xfId="0" applyNumberFormat="1" applyFont="1" applyFill="1" applyBorder="1" applyAlignment="1" applyProtection="1">
      <alignment horizontal="center" vertical="center"/>
      <protection locked="0"/>
    </xf>
    <xf numFmtId="175" fontId="27" fillId="19" borderId="1" xfId="0" applyNumberFormat="1" applyFont="1" applyFill="1" applyBorder="1" applyAlignment="1" applyProtection="1">
      <alignment horizontal="center" vertical="center"/>
      <protection locked="0"/>
    </xf>
    <xf numFmtId="175" fontId="28" fillId="20" borderId="1" xfId="0" applyNumberFormat="1" applyFont="1" applyFill="1" applyBorder="1" applyAlignment="1" applyProtection="1">
      <alignment horizontal="center" vertical="center"/>
      <protection locked="0"/>
    </xf>
    <xf numFmtId="175" fontId="28" fillId="21" borderId="1" xfId="0" applyNumberFormat="1" applyFont="1" applyFill="1" applyBorder="1" applyAlignment="1" applyProtection="1">
      <alignment horizontal="center" vertical="center"/>
      <protection locked="0"/>
    </xf>
    <xf numFmtId="175" fontId="27" fillId="22" borderId="1" xfId="0" applyNumberFormat="1" applyFont="1" applyFill="1" applyBorder="1" applyAlignment="1" applyProtection="1">
      <alignment horizontal="center" vertical="center"/>
      <protection locked="0"/>
    </xf>
    <xf numFmtId="0" fontId="13" fillId="11" borderId="1" xfId="0" applyFont="1" applyFill="1" applyBorder="1" applyAlignment="1">
      <alignment vertical="center" wrapText="1"/>
    </xf>
    <xf numFmtId="0" fontId="29" fillId="0" borderId="1" xfId="1" applyFont="1" applyBorder="1" applyAlignment="1">
      <alignment horizontal="center" vertical="center" wrapText="1"/>
    </xf>
    <xf numFmtId="2" fontId="27" fillId="10" borderId="1" xfId="0" applyNumberFormat="1" applyFont="1" applyFill="1" applyBorder="1" applyAlignment="1" applyProtection="1">
      <alignment horizontal="center" vertical="center"/>
      <protection locked="0"/>
    </xf>
    <xf numFmtId="2" fontId="27" fillId="3" borderId="1" xfId="0" applyNumberFormat="1" applyFont="1" applyFill="1" applyBorder="1" applyAlignment="1" applyProtection="1">
      <alignment horizontal="center" vertical="center"/>
      <protection locked="0"/>
    </xf>
    <xf numFmtId="0" fontId="13" fillId="7" borderId="1" xfId="0" applyFont="1" applyFill="1" applyBorder="1" applyAlignment="1">
      <alignment vertical="center" wrapText="1"/>
    </xf>
    <xf numFmtId="0" fontId="27" fillId="0" borderId="1" xfId="0" applyFont="1" applyBorder="1" applyAlignment="1">
      <alignment horizontal="center" vertical="center" wrapText="1"/>
    </xf>
    <xf numFmtId="164" fontId="27" fillId="9" borderId="1" xfId="0" applyNumberFormat="1" applyFont="1" applyFill="1" applyBorder="1" applyAlignment="1" applyProtection="1">
      <alignment horizontal="center" vertical="center"/>
      <protection locked="0"/>
    </xf>
    <xf numFmtId="183" fontId="27" fillId="3" borderId="1" xfId="0" applyNumberFormat="1" applyFont="1" applyFill="1" applyBorder="1" applyAlignment="1" applyProtection="1">
      <alignment horizontal="center" vertical="center"/>
      <protection locked="0"/>
    </xf>
    <xf numFmtId="2" fontId="27" fillId="3" borderId="1" xfId="0" applyNumberFormat="1" applyFont="1" applyFill="1" applyBorder="1" applyAlignment="1">
      <alignment horizontal="center" vertical="center"/>
    </xf>
    <xf numFmtId="2" fontId="27" fillId="10" borderId="1" xfId="0" applyNumberFormat="1" applyFont="1" applyFill="1" applyBorder="1" applyAlignment="1">
      <alignment horizontal="center" vertical="center"/>
    </xf>
    <xf numFmtId="164" fontId="27" fillId="10" borderId="1" xfId="0" applyNumberFormat="1" applyFont="1" applyFill="1" applyBorder="1" applyAlignment="1">
      <alignment horizontal="center" vertical="center"/>
    </xf>
    <xf numFmtId="164" fontId="27" fillId="9" borderId="34" xfId="0" applyNumberFormat="1" applyFont="1" applyFill="1" applyBorder="1" applyAlignment="1" applyProtection="1">
      <alignment horizontal="center" vertical="center"/>
      <protection locked="0"/>
    </xf>
    <xf numFmtId="183" fontId="27" fillId="3" borderId="35" xfId="0" applyNumberFormat="1" applyFont="1" applyFill="1" applyBorder="1" applyAlignment="1" applyProtection="1">
      <alignment horizontal="center" vertical="center"/>
      <protection locked="0"/>
    </xf>
    <xf numFmtId="0" fontId="12" fillId="0" borderId="0" xfId="0" quotePrefix="1" applyFont="1" applyAlignment="1">
      <alignment horizontal="left" wrapText="1"/>
    </xf>
    <xf numFmtId="0" fontId="26" fillId="0" borderId="0" xfId="0" quotePrefix="1" applyFont="1" applyAlignment="1">
      <alignment horizontal="left" vertical="top" wrapText="1"/>
    </xf>
    <xf numFmtId="0" fontId="21" fillId="0" borderId="0" xfId="0" quotePrefix="1" applyFont="1" applyAlignment="1">
      <alignment horizontal="left" vertical="top" wrapText="1"/>
    </xf>
    <xf numFmtId="0" fontId="12" fillId="0" borderId="0" xfId="0" quotePrefix="1" applyFont="1" applyAlignment="1" applyProtection="1">
      <alignment horizontal="left" vertical="top" wrapText="1"/>
      <protection locked="0"/>
    </xf>
    <xf numFmtId="0" fontId="12" fillId="0" borderId="0" xfId="0" applyFont="1" applyAlignment="1" applyProtection="1">
      <alignment horizontal="left" vertical="top" wrapText="1"/>
      <protection locked="0"/>
    </xf>
    <xf numFmtId="49" fontId="17" fillId="6" borderId="0" xfId="2" applyNumberFormat="1" applyFill="1" applyAlignment="1" applyProtection="1">
      <alignment horizontal="center" vertical="center" wrapText="1"/>
      <protection locked="0"/>
    </xf>
    <xf numFmtId="0" fontId="21" fillId="22" borderId="0" xfId="0" quotePrefix="1" applyFont="1" applyFill="1" applyAlignment="1">
      <alignment horizontal="left" vertical="top" wrapText="1"/>
    </xf>
    <xf numFmtId="49" fontId="17" fillId="6" borderId="0" xfId="2" applyNumberFormat="1" applyFill="1" applyAlignment="1" applyProtection="1">
      <alignment horizontal="left" vertical="center" wrapText="1"/>
      <protection locked="0"/>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1" xfId="0" applyFont="1" applyBorder="1" applyAlignment="1">
      <alignment horizontal="center" vertical="center" wrapText="1"/>
    </xf>
    <xf numFmtId="0" fontId="38" fillId="36" borderId="13" xfId="16" quotePrefix="1" applyBorder="1" applyAlignment="1">
      <alignment horizontal="left" vertical="top" wrapText="1"/>
    </xf>
    <xf numFmtId="0" fontId="38" fillId="36" borderId="8" xfId="16" quotePrefix="1" applyBorder="1" applyAlignment="1">
      <alignment horizontal="left" vertical="top" wrapText="1"/>
    </xf>
    <xf numFmtId="0" fontId="13" fillId="0" borderId="1" xfId="0" applyFont="1" applyBorder="1" applyAlignment="1">
      <alignment horizontal="left" vertical="center" wrapText="1"/>
    </xf>
    <xf numFmtId="0" fontId="23" fillId="6" borderId="1" xfId="2" applyNumberFormat="1" applyFont="1" applyFill="1" applyBorder="1" applyAlignment="1">
      <alignment horizontal="center" vertical="center" wrapText="1"/>
    </xf>
    <xf numFmtId="174" fontId="27" fillId="19" borderId="3" xfId="0" applyNumberFormat="1" applyFont="1" applyFill="1" applyBorder="1" applyAlignment="1" applyProtection="1">
      <alignment horizontal="center" vertical="center"/>
      <protection locked="0"/>
    </xf>
    <xf numFmtId="174" fontId="27" fillId="19" borderId="5" xfId="0" applyNumberFormat="1" applyFont="1" applyFill="1" applyBorder="1" applyAlignment="1" applyProtection="1">
      <alignment horizontal="center" vertical="center"/>
      <protection locked="0"/>
    </xf>
    <xf numFmtId="0" fontId="13" fillId="7" borderId="3" xfId="0" applyFont="1" applyFill="1" applyBorder="1" applyAlignment="1" applyProtection="1">
      <alignment horizontal="center" vertical="center" wrapText="1"/>
      <protection locked="0"/>
    </xf>
    <xf numFmtId="0" fontId="13" fillId="7" borderId="5" xfId="0" applyFont="1" applyFill="1" applyBorder="1" applyAlignment="1" applyProtection="1">
      <alignment horizontal="center" vertical="center" wrapText="1"/>
      <protection locked="0"/>
    </xf>
    <xf numFmtId="0" fontId="13" fillId="0" borderId="1" xfId="0" applyFont="1" applyBorder="1" applyAlignment="1">
      <alignment horizontal="left" vertical="center" wrapText="1" indent="1"/>
    </xf>
    <xf numFmtId="0" fontId="32" fillId="18" borderId="1" xfId="0" applyFont="1" applyFill="1" applyBorder="1" applyAlignment="1" applyProtection="1">
      <alignment horizontal="center" vertical="center" wrapText="1"/>
      <protection locked="0"/>
    </xf>
    <xf numFmtId="0" fontId="12" fillId="2" borderId="8" xfId="7" quotePrefix="1" applyFill="1" applyBorder="1" applyAlignment="1">
      <alignment horizontal="left" vertical="center" wrapText="1"/>
    </xf>
    <xf numFmtId="0" fontId="12" fillId="2" borderId="8" xfId="0" quotePrefix="1" applyFont="1" applyFill="1" applyBorder="1" applyAlignment="1">
      <alignment horizontal="left" vertical="center" wrapText="1"/>
    </xf>
    <xf numFmtId="0" fontId="13" fillId="7" borderId="11" xfId="0" applyFont="1" applyFill="1" applyBorder="1" applyAlignment="1" applyProtection="1">
      <alignment horizontal="center" vertical="center" wrapText="1"/>
      <protection locked="0"/>
    </xf>
    <xf numFmtId="0" fontId="13" fillId="7" borderId="0" xfId="0" applyFont="1" applyFill="1" applyAlignment="1" applyProtection="1">
      <alignment horizontal="center" vertical="center" wrapText="1"/>
      <protection locked="0"/>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23" fillId="6" borderId="3" xfId="2" applyNumberFormat="1" applyFont="1" applyFill="1" applyBorder="1" applyAlignment="1">
      <alignment horizontal="center" vertical="center" wrapText="1"/>
    </xf>
    <xf numFmtId="0" fontId="23" fillId="6" borderId="4" xfId="2" applyNumberFormat="1" applyFont="1" applyFill="1" applyBorder="1" applyAlignment="1">
      <alignment horizontal="center" vertical="center" wrapText="1"/>
    </xf>
    <xf numFmtId="0" fontId="23" fillId="6" borderId="5" xfId="2" applyNumberFormat="1" applyFont="1" applyFill="1" applyBorder="1" applyAlignment="1">
      <alignment horizontal="center" vertical="center" wrapText="1"/>
    </xf>
    <xf numFmtId="0" fontId="11" fillId="0" borderId="1" xfId="0" applyFont="1" applyBorder="1" applyAlignment="1">
      <alignment wrapText="1"/>
    </xf>
    <xf numFmtId="0" fontId="0" fillId="0" borderId="1" xfId="0" applyBorder="1"/>
    <xf numFmtId="0" fontId="13" fillId="7" borderId="1" xfId="0" applyFont="1" applyFill="1" applyBorder="1" applyAlignment="1">
      <alignment horizontal="center" vertical="center" wrapText="1"/>
    </xf>
    <xf numFmtId="0" fontId="15" fillId="0" borderId="1" xfId="0" applyFont="1" applyBorder="1" applyAlignment="1">
      <alignment vertical="top" wrapText="1"/>
    </xf>
    <xf numFmtId="0" fontId="15" fillId="0" borderId="1" xfId="0" applyFont="1" applyBorder="1" applyAlignment="1">
      <alignment wrapText="1"/>
    </xf>
    <xf numFmtId="0" fontId="13" fillId="0" borderId="1" xfId="0" applyFont="1" applyBorder="1"/>
    <xf numFmtId="0" fontId="0" fillId="0" borderId="1" xfId="0" applyBorder="1" applyAlignment="1">
      <alignment vertical="top" wrapText="1"/>
    </xf>
    <xf numFmtId="0" fontId="38" fillId="36" borderId="13" xfId="16" quotePrefix="1" applyBorder="1" applyAlignment="1" applyProtection="1">
      <alignment horizontal="left" vertical="center" wrapText="1"/>
    </xf>
    <xf numFmtId="0" fontId="38" fillId="36" borderId="8" xfId="16" quotePrefix="1" applyBorder="1" applyAlignment="1" applyProtection="1">
      <alignment horizontal="left" vertical="center" wrapText="1"/>
    </xf>
    <xf numFmtId="0" fontId="38" fillId="36" borderId="13" xfId="16" quotePrefix="1" applyBorder="1" applyAlignment="1" applyProtection="1">
      <alignment horizontal="center" vertical="center" wrapText="1"/>
    </xf>
    <xf numFmtId="0" fontId="38" fillId="36" borderId="8" xfId="16" quotePrefix="1" applyBorder="1" applyAlignment="1" applyProtection="1">
      <alignment horizontal="center" vertical="center" wrapText="1"/>
    </xf>
    <xf numFmtId="0" fontId="38" fillId="36" borderId="14" xfId="16" quotePrefix="1" applyBorder="1" applyAlignment="1" applyProtection="1">
      <alignment horizontal="center" vertical="center" wrapText="1"/>
    </xf>
    <xf numFmtId="0" fontId="23" fillId="6" borderId="1" xfId="2" applyNumberFormat="1" applyFont="1" applyFill="1" applyBorder="1" applyAlignment="1" applyProtection="1">
      <alignment horizontal="center" vertical="center" wrapText="1"/>
    </xf>
    <xf numFmtId="0" fontId="13" fillId="0" borderId="31" xfId="0" applyFont="1" applyBorder="1" applyAlignment="1">
      <alignment horizontal="left" vertical="center" wrapText="1"/>
    </xf>
    <xf numFmtId="0" fontId="12" fillId="0" borderId="31" xfId="0" applyFont="1" applyBorder="1" applyAlignment="1">
      <alignment horizontal="left" vertical="center" wrapText="1"/>
    </xf>
    <xf numFmtId="0" fontId="12" fillId="0" borderId="1" xfId="0" applyFont="1" applyBorder="1" applyAlignment="1">
      <alignment horizontal="left" vertical="center" wrapText="1"/>
    </xf>
    <xf numFmtId="0" fontId="12" fillId="0" borderId="8" xfId="0" applyFont="1" applyBorder="1" applyAlignment="1">
      <alignment horizontal="left" vertical="center" wrapText="1"/>
    </xf>
    <xf numFmtId="0" fontId="0" fillId="0" borderId="8" xfId="0" applyBorder="1" applyAlignment="1">
      <alignment horizontal="left" vertical="center" wrapText="1"/>
    </xf>
    <xf numFmtId="0" fontId="13" fillId="7" borderId="6" xfId="0" applyFont="1" applyFill="1" applyBorder="1" applyAlignment="1" applyProtection="1">
      <alignment horizontal="center" vertical="center" wrapText="1"/>
      <protection locked="0"/>
    </xf>
    <xf numFmtId="0" fontId="13" fillId="7" borderId="2" xfId="0" applyFont="1" applyFill="1" applyBorder="1" applyAlignment="1" applyProtection="1">
      <alignment horizontal="center" vertical="center" wrapText="1"/>
      <protection locked="0"/>
    </xf>
    <xf numFmtId="0" fontId="13" fillId="7" borderId="4" xfId="0" applyFont="1" applyFill="1" applyBorder="1" applyAlignment="1" applyProtection="1">
      <alignment horizontal="center" vertical="center" wrapText="1"/>
      <protection locked="0"/>
    </xf>
    <xf numFmtId="0" fontId="23" fillId="6" borderId="3" xfId="2" quotePrefix="1" applyNumberFormat="1" applyFont="1" applyFill="1" applyBorder="1" applyAlignment="1">
      <alignment horizontal="left" vertical="center" wrapText="1"/>
    </xf>
    <xf numFmtId="0" fontId="23" fillId="6" borderId="4" xfId="2" quotePrefix="1" applyNumberFormat="1" applyFont="1" applyFill="1" applyBorder="1" applyAlignment="1">
      <alignment horizontal="left" vertical="center" wrapText="1"/>
    </xf>
    <xf numFmtId="0" fontId="23" fillId="6" borderId="4" xfId="2" applyNumberFormat="1" applyFont="1" applyFill="1" applyBorder="1" applyAlignment="1">
      <alignment horizontal="left" vertical="center" wrapText="1"/>
    </xf>
    <xf numFmtId="0" fontId="23" fillId="6" borderId="5" xfId="2" applyNumberFormat="1" applyFont="1" applyFill="1" applyBorder="1" applyAlignment="1">
      <alignment horizontal="left" vertical="center" wrapText="1"/>
    </xf>
    <xf numFmtId="0" fontId="0" fillId="2" borderId="0" xfId="0" quotePrefix="1" applyFill="1" applyAlignment="1">
      <alignment horizontal="center" vertical="center" wrapText="1"/>
    </xf>
    <xf numFmtId="0" fontId="19" fillId="0" borderId="0" xfId="4" applyFill="1" applyAlignment="1" applyProtection="1">
      <alignment horizontal="left" vertical="center"/>
    </xf>
    <xf numFmtId="0" fontId="33" fillId="6" borderId="3" xfId="2" applyNumberFormat="1" applyFont="1" applyFill="1" applyBorder="1" applyAlignment="1" applyProtection="1">
      <alignment horizontal="center" vertical="center" wrapText="1"/>
    </xf>
    <xf numFmtId="0" fontId="33" fillId="6" borderId="4" xfId="2" applyNumberFormat="1" applyFont="1" applyFill="1" applyBorder="1" applyAlignment="1" applyProtection="1">
      <alignment horizontal="center" vertical="center" wrapText="1"/>
    </xf>
    <xf numFmtId="0" fontId="33" fillId="6" borderId="5" xfId="2" applyNumberFormat="1" applyFont="1" applyFill="1" applyBorder="1" applyAlignment="1" applyProtection="1">
      <alignment horizontal="center" vertical="center" wrapText="1"/>
    </xf>
    <xf numFmtId="0" fontId="13" fillId="7" borderId="3" xfId="0" applyFont="1" applyFill="1" applyBorder="1" applyAlignment="1">
      <alignment horizontal="left" vertical="center" wrapText="1"/>
    </xf>
    <xf numFmtId="0" fontId="13" fillId="7" borderId="4" xfId="0" applyFont="1" applyFill="1" applyBorder="1" applyAlignment="1">
      <alignment horizontal="left" vertical="center" wrapText="1"/>
    </xf>
    <xf numFmtId="0" fontId="13" fillId="7" borderId="5" xfId="0" applyFont="1" applyFill="1" applyBorder="1" applyAlignment="1">
      <alignment horizontal="left" vertical="center" wrapText="1"/>
    </xf>
    <xf numFmtId="0" fontId="33" fillId="6" borderId="3" xfId="2" applyNumberFormat="1" applyFont="1" applyFill="1" applyBorder="1" applyAlignment="1" applyProtection="1">
      <alignment horizontal="left" vertical="center" wrapText="1"/>
    </xf>
    <xf numFmtId="0" fontId="33" fillId="6" borderId="4" xfId="2" applyNumberFormat="1" applyFont="1" applyFill="1" applyBorder="1" applyAlignment="1" applyProtection="1">
      <alignment horizontal="left" vertical="center" wrapText="1"/>
    </xf>
    <xf numFmtId="0" fontId="33" fillId="6" borderId="5" xfId="2" applyNumberFormat="1" applyFont="1" applyFill="1" applyBorder="1" applyAlignment="1" applyProtection="1">
      <alignment horizontal="left" vertical="center" wrapText="1"/>
    </xf>
    <xf numFmtId="0" fontId="12" fillId="0" borderId="0" xfId="0" quotePrefix="1" applyFont="1" applyAlignment="1">
      <alignment horizontal="left" vertical="top" wrapText="1"/>
    </xf>
    <xf numFmtId="0" fontId="12" fillId="0" borderId="0" xfId="0" quotePrefix="1" applyFont="1" applyAlignment="1">
      <alignment horizontal="left"/>
    </xf>
  </cellXfs>
  <cellStyles count="475">
    <cellStyle name="%" xfId="113" xr:uid="{00000000-0005-0000-0000-000000000000}"/>
    <cellStyle name="_070323 - 5yr opex BPQ (Final)" xfId="114" xr:uid="{00000000-0005-0000-0000-000001000000}"/>
    <cellStyle name="_070323 - 5yr opex BPQ (Final)_CDCM Revenues" xfId="115" xr:uid="{00000000-0005-0000-0000-000002000000}"/>
    <cellStyle name="=C:\WINNT\SYSTEM32\COMMAND.COM" xfId="116" xr:uid="{00000000-0005-0000-0000-000003000000}"/>
    <cellStyle name="=C:\WINNT\SYSTEM32\COMMAND.COM 2" xfId="117" xr:uid="{00000000-0005-0000-0000-000004000000}"/>
    <cellStyle name="=C:\WINNT\SYSTEM32\COMMAND.COM 2 2" xfId="118" xr:uid="{00000000-0005-0000-0000-000005000000}"/>
    <cellStyle name="=C:\WINNT\SYSTEM32\COMMAND.COM 2 3" xfId="373" xr:uid="{00000000-0005-0000-0000-000006000000}"/>
    <cellStyle name="=C:\WINNT\SYSTEM32\COMMAND.COM 2_Input" xfId="119" xr:uid="{00000000-0005-0000-0000-000007000000}"/>
    <cellStyle name="=C:\WINNT\SYSTEM32\COMMAND.COM 3" xfId="120" xr:uid="{00000000-0005-0000-0000-000008000000}"/>
    <cellStyle name="=C:\WINNT\SYSTEM32\COMMAND.COM_A1_Total" xfId="121" xr:uid="{00000000-0005-0000-0000-000009000000}"/>
    <cellStyle name="=C:\WINNT35\SYSTEM32\COMMAND.COM" xfId="122" xr:uid="{00000000-0005-0000-0000-00000A000000}"/>
    <cellStyle name="20% - Accent1 2" xfId="33" xr:uid="{00000000-0005-0000-0000-00000B000000}"/>
    <cellStyle name="20% - Accent2 2" xfId="34" xr:uid="{00000000-0005-0000-0000-00000C000000}"/>
    <cellStyle name="20% - Accent3 2" xfId="35" xr:uid="{00000000-0005-0000-0000-00000D000000}"/>
    <cellStyle name="20% - Accent4 2" xfId="36" xr:uid="{00000000-0005-0000-0000-00000E000000}"/>
    <cellStyle name="20% - Accent5 2" xfId="37" xr:uid="{00000000-0005-0000-0000-00000F000000}"/>
    <cellStyle name="20% - Accent6 2" xfId="38" xr:uid="{00000000-0005-0000-0000-000010000000}"/>
    <cellStyle name="20% - Énfasis1" xfId="123" xr:uid="{00000000-0005-0000-0000-000011000000}"/>
    <cellStyle name="20% - Énfasis1 2" xfId="374" xr:uid="{00000000-0005-0000-0000-000012000000}"/>
    <cellStyle name="20% - Énfasis1 2 2" xfId="422" xr:uid="{00000000-0005-0000-0000-000013000000}"/>
    <cellStyle name="20% - Énfasis1 3" xfId="404" xr:uid="{00000000-0005-0000-0000-000014000000}"/>
    <cellStyle name="20% - Énfasis2" xfId="124" xr:uid="{00000000-0005-0000-0000-000015000000}"/>
    <cellStyle name="20% - Énfasis2 2" xfId="375" xr:uid="{00000000-0005-0000-0000-000016000000}"/>
    <cellStyle name="20% - Énfasis2 2 2" xfId="423" xr:uid="{00000000-0005-0000-0000-000017000000}"/>
    <cellStyle name="20% - Énfasis2 3" xfId="405" xr:uid="{00000000-0005-0000-0000-000018000000}"/>
    <cellStyle name="20% - Énfasis3" xfId="125" xr:uid="{00000000-0005-0000-0000-000019000000}"/>
    <cellStyle name="20% - Énfasis3 2" xfId="376" xr:uid="{00000000-0005-0000-0000-00001A000000}"/>
    <cellStyle name="20% - Énfasis3 2 2" xfId="424" xr:uid="{00000000-0005-0000-0000-00001B000000}"/>
    <cellStyle name="20% - Énfasis3 3" xfId="406" xr:uid="{00000000-0005-0000-0000-00001C000000}"/>
    <cellStyle name="20% - Énfasis4" xfId="126" xr:uid="{00000000-0005-0000-0000-00001D000000}"/>
    <cellStyle name="20% - Énfasis4 2" xfId="377" xr:uid="{00000000-0005-0000-0000-00001E000000}"/>
    <cellStyle name="20% - Énfasis4 2 2" xfId="425" xr:uid="{00000000-0005-0000-0000-00001F000000}"/>
    <cellStyle name="20% - Énfasis4 3" xfId="407" xr:uid="{00000000-0005-0000-0000-000020000000}"/>
    <cellStyle name="20% - Énfasis5" xfId="127" xr:uid="{00000000-0005-0000-0000-000021000000}"/>
    <cellStyle name="20% - Énfasis5 2" xfId="378" xr:uid="{00000000-0005-0000-0000-000022000000}"/>
    <cellStyle name="20% - Énfasis5 2 2" xfId="426" xr:uid="{00000000-0005-0000-0000-000023000000}"/>
    <cellStyle name="20% - Énfasis5 3" xfId="408" xr:uid="{00000000-0005-0000-0000-000024000000}"/>
    <cellStyle name="20% - Énfasis6" xfId="128" xr:uid="{00000000-0005-0000-0000-000025000000}"/>
    <cellStyle name="20% - Énfasis6 2" xfId="379" xr:uid="{00000000-0005-0000-0000-000026000000}"/>
    <cellStyle name="20% - Énfasis6 2 2" xfId="427" xr:uid="{00000000-0005-0000-0000-000027000000}"/>
    <cellStyle name="20% - Énfasis6 3" xfId="409" xr:uid="{00000000-0005-0000-0000-000028000000}"/>
    <cellStyle name="40% - Accent1" xfId="10" builtinId="31"/>
    <cellStyle name="40% - Accent1 2" xfId="39" xr:uid="{00000000-0005-0000-0000-00002A000000}"/>
    <cellStyle name="40% - Accent1 2 2" xfId="448" xr:uid="{02808464-F1F6-4DF7-9563-832695A75514}"/>
    <cellStyle name="40% - Accent1 3" xfId="20" xr:uid="{00000000-0005-0000-0000-00002B000000}"/>
    <cellStyle name="40% - Accent1 4" xfId="17" xr:uid="{00000000-0005-0000-0000-00002C000000}"/>
    <cellStyle name="40% - Accent2 2" xfId="40" xr:uid="{00000000-0005-0000-0000-00002D000000}"/>
    <cellStyle name="40% - Accent3 2" xfId="41" xr:uid="{00000000-0005-0000-0000-00002E000000}"/>
    <cellStyle name="40% - Accent4" xfId="13" builtinId="43"/>
    <cellStyle name="40% - Accent4 2" xfId="42" xr:uid="{00000000-0005-0000-0000-000030000000}"/>
    <cellStyle name="40% - Accent4 2 2" xfId="449" xr:uid="{3D67C107-8AB2-4FA6-9D6E-3D8C4182BC36}"/>
    <cellStyle name="40% - Accent4 3" xfId="21" xr:uid="{00000000-0005-0000-0000-000031000000}"/>
    <cellStyle name="40% - Accent4 4" xfId="18" xr:uid="{00000000-0005-0000-0000-000032000000}"/>
    <cellStyle name="40% - Accent5 2" xfId="43" xr:uid="{00000000-0005-0000-0000-000033000000}"/>
    <cellStyle name="40% - Accent6 2" xfId="44" xr:uid="{00000000-0005-0000-0000-000034000000}"/>
    <cellStyle name="40% - Énfasis1" xfId="129" xr:uid="{00000000-0005-0000-0000-000035000000}"/>
    <cellStyle name="40% - Énfasis1 2" xfId="380" xr:uid="{00000000-0005-0000-0000-000036000000}"/>
    <cellStyle name="40% - Énfasis1 2 2" xfId="428" xr:uid="{00000000-0005-0000-0000-000037000000}"/>
    <cellStyle name="40% - Énfasis1 3" xfId="410" xr:uid="{00000000-0005-0000-0000-000038000000}"/>
    <cellStyle name="40% - Énfasis2" xfId="130" xr:uid="{00000000-0005-0000-0000-000039000000}"/>
    <cellStyle name="40% - Énfasis2 2" xfId="381" xr:uid="{00000000-0005-0000-0000-00003A000000}"/>
    <cellStyle name="40% - Énfasis2 2 2" xfId="429" xr:uid="{00000000-0005-0000-0000-00003B000000}"/>
    <cellStyle name="40% - Énfasis2 3" xfId="411" xr:uid="{00000000-0005-0000-0000-00003C000000}"/>
    <cellStyle name="40% - Énfasis3" xfId="131" xr:uid="{00000000-0005-0000-0000-00003D000000}"/>
    <cellStyle name="40% - Énfasis3 2" xfId="382" xr:uid="{00000000-0005-0000-0000-00003E000000}"/>
    <cellStyle name="40% - Énfasis3 2 2" xfId="430" xr:uid="{00000000-0005-0000-0000-00003F000000}"/>
    <cellStyle name="40% - Énfasis3 3" xfId="412" xr:uid="{00000000-0005-0000-0000-000040000000}"/>
    <cellStyle name="40% - Énfasis4" xfId="132" xr:uid="{00000000-0005-0000-0000-000041000000}"/>
    <cellStyle name="40% - Énfasis4 2" xfId="383" xr:uid="{00000000-0005-0000-0000-000042000000}"/>
    <cellStyle name="40% - Énfasis4 2 2" xfId="431" xr:uid="{00000000-0005-0000-0000-000043000000}"/>
    <cellStyle name="40% - Énfasis4 3" xfId="413" xr:uid="{00000000-0005-0000-0000-000044000000}"/>
    <cellStyle name="40% - Énfasis5" xfId="133" xr:uid="{00000000-0005-0000-0000-000045000000}"/>
    <cellStyle name="40% - Énfasis5 2" xfId="384" xr:uid="{00000000-0005-0000-0000-000046000000}"/>
    <cellStyle name="40% - Énfasis5 2 2" xfId="432" xr:uid="{00000000-0005-0000-0000-000047000000}"/>
    <cellStyle name="40% - Énfasis5 3" xfId="414" xr:uid="{00000000-0005-0000-0000-000048000000}"/>
    <cellStyle name="40% - Énfasis6" xfId="134" xr:uid="{00000000-0005-0000-0000-000049000000}"/>
    <cellStyle name="40% - Énfasis6 2" xfId="385" xr:uid="{00000000-0005-0000-0000-00004A000000}"/>
    <cellStyle name="40% - Énfasis6 2 2" xfId="433" xr:uid="{00000000-0005-0000-0000-00004B000000}"/>
    <cellStyle name="40% - Énfasis6 3" xfId="415" xr:uid="{00000000-0005-0000-0000-00004C000000}"/>
    <cellStyle name="60% - Accent1 2" xfId="45" xr:uid="{00000000-0005-0000-0000-00004D000000}"/>
    <cellStyle name="60% - Accent2" xfId="11" builtinId="36"/>
    <cellStyle name="60% - Accent2 2" xfId="46" xr:uid="{00000000-0005-0000-0000-00004F000000}"/>
    <cellStyle name="60% - Accent3 2" xfId="47" xr:uid="{00000000-0005-0000-0000-000050000000}"/>
    <cellStyle name="60% - Accent4 2" xfId="48" xr:uid="{00000000-0005-0000-0000-000051000000}"/>
    <cellStyle name="60% - Accent5 2" xfId="49" xr:uid="{00000000-0005-0000-0000-000052000000}"/>
    <cellStyle name="60% - Accent6 2" xfId="50" xr:uid="{00000000-0005-0000-0000-000053000000}"/>
    <cellStyle name="60% - Énfasis1" xfId="135" xr:uid="{00000000-0005-0000-0000-000054000000}"/>
    <cellStyle name="60% - Énfasis2" xfId="136" xr:uid="{00000000-0005-0000-0000-000055000000}"/>
    <cellStyle name="60% - Énfasis3" xfId="137" xr:uid="{00000000-0005-0000-0000-000056000000}"/>
    <cellStyle name="60% - Énfasis4" xfId="138" xr:uid="{00000000-0005-0000-0000-000057000000}"/>
    <cellStyle name="60% - Énfasis5" xfId="139" xr:uid="{00000000-0005-0000-0000-000058000000}"/>
    <cellStyle name="60% - Énfasis6" xfId="140" xr:uid="{00000000-0005-0000-0000-000059000000}"/>
    <cellStyle name="Accent1" xfId="9" builtinId="29"/>
    <cellStyle name="Accent1 - 20%" xfId="141" xr:uid="{00000000-0005-0000-0000-00005B000000}"/>
    <cellStyle name="Accent1 - 40%" xfId="142" xr:uid="{00000000-0005-0000-0000-00005C000000}"/>
    <cellStyle name="Accent1 - 60%" xfId="143" xr:uid="{00000000-0005-0000-0000-00005D000000}"/>
    <cellStyle name="Accent1 2" xfId="51" xr:uid="{00000000-0005-0000-0000-00005E000000}"/>
    <cellStyle name="Accent2 - 20%" xfId="144" xr:uid="{00000000-0005-0000-0000-00005F000000}"/>
    <cellStyle name="Accent2 - 40%" xfId="145" xr:uid="{00000000-0005-0000-0000-000060000000}"/>
    <cellStyle name="Accent2 - 60%" xfId="146" xr:uid="{00000000-0005-0000-0000-000061000000}"/>
    <cellStyle name="Accent2 2" xfId="52" xr:uid="{00000000-0005-0000-0000-000062000000}"/>
    <cellStyle name="Accent3 - 20%" xfId="147" xr:uid="{00000000-0005-0000-0000-000063000000}"/>
    <cellStyle name="Accent3 - 40%" xfId="148" xr:uid="{00000000-0005-0000-0000-000064000000}"/>
    <cellStyle name="Accent3 - 60%" xfId="149" xr:uid="{00000000-0005-0000-0000-000065000000}"/>
    <cellStyle name="Accent3 2" xfId="53" xr:uid="{00000000-0005-0000-0000-000066000000}"/>
    <cellStyle name="Accent4" xfId="12" builtinId="41"/>
    <cellStyle name="Accent4 - 20%" xfId="150" xr:uid="{00000000-0005-0000-0000-000068000000}"/>
    <cellStyle name="Accent4 - 40%" xfId="151" xr:uid="{00000000-0005-0000-0000-000069000000}"/>
    <cellStyle name="Accent4 - 60%" xfId="152" xr:uid="{00000000-0005-0000-0000-00006A000000}"/>
    <cellStyle name="Accent4 2" xfId="54" xr:uid="{00000000-0005-0000-0000-00006B000000}"/>
    <cellStyle name="Accent5 - 20%" xfId="153" xr:uid="{00000000-0005-0000-0000-00006C000000}"/>
    <cellStyle name="Accent5 - 40%" xfId="154" xr:uid="{00000000-0005-0000-0000-00006D000000}"/>
    <cellStyle name="Accent5 - 60%" xfId="155" xr:uid="{00000000-0005-0000-0000-00006E000000}"/>
    <cellStyle name="Accent5 2" xfId="55" xr:uid="{00000000-0005-0000-0000-00006F000000}"/>
    <cellStyle name="Accent6" xfId="14" builtinId="49"/>
    <cellStyle name="Accent6 - 20%" xfId="156" xr:uid="{00000000-0005-0000-0000-000071000000}"/>
    <cellStyle name="Accent6 - 40%" xfId="157" xr:uid="{00000000-0005-0000-0000-000072000000}"/>
    <cellStyle name="Accent6 - 60%" xfId="158" xr:uid="{00000000-0005-0000-0000-000073000000}"/>
    <cellStyle name="Accent6 2" xfId="56" xr:uid="{00000000-0005-0000-0000-000074000000}"/>
    <cellStyle name="Bad 2" xfId="57" xr:uid="{00000000-0005-0000-0000-000075000000}"/>
    <cellStyle name="Buena" xfId="159" xr:uid="{00000000-0005-0000-0000-000076000000}"/>
    <cellStyle name="Calculation 2" xfId="58" xr:uid="{00000000-0005-0000-0000-000077000000}"/>
    <cellStyle name="Calculation 2 2" xfId="86" xr:uid="{00000000-0005-0000-0000-000078000000}"/>
    <cellStyle name="Calculation 2 3" xfId="85" xr:uid="{00000000-0005-0000-0000-000079000000}"/>
    <cellStyle name="Calculation 3" xfId="74" xr:uid="{00000000-0005-0000-0000-00007A000000}"/>
    <cellStyle name="Calculation 3 2" xfId="93" xr:uid="{00000000-0005-0000-0000-00007B000000}"/>
    <cellStyle name="Calculation 3 3" xfId="103" xr:uid="{00000000-0005-0000-0000-00007C000000}"/>
    <cellStyle name="Calculation cell" xfId="462" xr:uid="{F4E69CFF-AF7B-4C80-BE3F-ED2D09075F2B}"/>
    <cellStyle name="Calculation cell 2" xfId="472" xr:uid="{3B5FB46C-9659-44A6-81FD-F610E513C41A}"/>
    <cellStyle name="Cálculo" xfId="160" xr:uid="{00000000-0005-0000-0000-00007D000000}"/>
    <cellStyle name="Celda de comprobación" xfId="161" xr:uid="{00000000-0005-0000-0000-00007E000000}"/>
    <cellStyle name="Celda vinculada" xfId="162" xr:uid="{00000000-0005-0000-0000-00007F000000}"/>
    <cellStyle name="Check Cell 2" xfId="59" xr:uid="{00000000-0005-0000-0000-000080000000}"/>
    <cellStyle name="Comma 2" xfId="8" xr:uid="{00000000-0005-0000-0000-000081000000}"/>
    <cellStyle name="Comma 2 2" xfId="101" xr:uid="{00000000-0005-0000-0000-000082000000}"/>
    <cellStyle name="Comma 2 2 2" xfId="163" xr:uid="{00000000-0005-0000-0000-000083000000}"/>
    <cellStyle name="Comma 2 3" xfId="164" xr:uid="{00000000-0005-0000-0000-000084000000}"/>
    <cellStyle name="Comma 2 4" xfId="435" xr:uid="{00000000-0005-0000-0000-000007000000}"/>
    <cellStyle name="Comma 2 5" xfId="438" xr:uid="{00000000-0005-0000-0000-000007000000}"/>
    <cellStyle name="Comma 2 6" xfId="441" xr:uid="{BA5A31C9-8527-496B-A080-D0AD0A19F324}"/>
    <cellStyle name="Comma 2 7" xfId="444" xr:uid="{F372D01A-9F4B-4422-BFA2-3415889858C0}"/>
    <cellStyle name="Comma 2 8" xfId="446" xr:uid="{C31C6D4E-258A-4EC5-807D-6636DA3EABAD}"/>
    <cellStyle name="Comma 2 9" xfId="465" xr:uid="{D3F3695B-D741-4A70-9866-9B21755FCE0C}"/>
    <cellStyle name="Comma 3" xfId="26" xr:uid="{00000000-0005-0000-0000-000085000000}"/>
    <cellStyle name="Comma 3 2" xfId="369" xr:uid="{00000000-0005-0000-0000-000086000000}"/>
    <cellStyle name="Comma 3 2 2" xfId="418" xr:uid="{00000000-0005-0000-0000-000087000000}"/>
    <cellStyle name="Comma 3 3" xfId="400" xr:uid="{00000000-0005-0000-0000-000088000000}"/>
    <cellStyle name="Comma 3 4" xfId="453" xr:uid="{CFDF0C2D-E8FA-4C57-AB0E-046A3F0AD3B0}"/>
    <cellStyle name="Comma 3 5" xfId="468" xr:uid="{2C9C2398-70AD-4D93-88CE-99CFF2084A0A}"/>
    <cellStyle name="Comma 4" xfId="165" xr:uid="{00000000-0005-0000-0000-000089000000}"/>
    <cellStyle name="Comma 5" xfId="437" xr:uid="{00000000-0005-0000-0000-0000D7010000}"/>
    <cellStyle name="Comma 6" xfId="440" xr:uid="{00000000-0005-0000-0000-0000DA010000}"/>
    <cellStyle name="Comma 7" xfId="443" xr:uid="{2791B885-2E7B-41A4-B7A6-F6A715E4CE1F}"/>
    <cellStyle name="Comma 8" xfId="451" xr:uid="{A4251C1F-2985-425C-9DA2-4F91A5343909}"/>
    <cellStyle name="Comma 9" xfId="467" xr:uid="{602309BE-8A02-4AF6-8770-4B22C9249B18}"/>
    <cellStyle name="Currency 2" xfId="166" xr:uid="{00000000-0005-0000-0000-00008A000000}"/>
    <cellStyle name="Currency 2 2" xfId="167" xr:uid="{00000000-0005-0000-0000-00008B000000}"/>
    <cellStyle name="Currency 2 3" xfId="464" xr:uid="{B2868EEA-8E9B-4BE6-ADAA-E39BEBA3F991}"/>
    <cellStyle name="Currency 2 4" xfId="474" xr:uid="{076641B6-307B-4F28-A69D-ED5B70BBDFAD}"/>
    <cellStyle name="Emphasis 1 2" xfId="168" xr:uid="{00000000-0005-0000-0000-00008C000000}"/>
    <cellStyle name="Emphasis 2 2" xfId="169" xr:uid="{00000000-0005-0000-0000-00008D000000}"/>
    <cellStyle name="Emphasis 3 2" xfId="170" xr:uid="{00000000-0005-0000-0000-00008E000000}"/>
    <cellStyle name="Encabezado 4" xfId="171" xr:uid="{00000000-0005-0000-0000-00008F000000}"/>
    <cellStyle name="Énfasis1" xfId="172" xr:uid="{00000000-0005-0000-0000-000090000000}"/>
    <cellStyle name="Énfasis2" xfId="173" xr:uid="{00000000-0005-0000-0000-000091000000}"/>
    <cellStyle name="Énfasis3" xfId="174" xr:uid="{00000000-0005-0000-0000-000092000000}"/>
    <cellStyle name="Énfasis4" xfId="175" xr:uid="{00000000-0005-0000-0000-000093000000}"/>
    <cellStyle name="Énfasis5" xfId="176" xr:uid="{00000000-0005-0000-0000-000094000000}"/>
    <cellStyle name="Énfasis6" xfId="177" xr:uid="{00000000-0005-0000-0000-000095000000}"/>
    <cellStyle name="Entrada" xfId="178" xr:uid="{00000000-0005-0000-0000-000096000000}"/>
    <cellStyle name="Explanatory Text 2" xfId="60" xr:uid="{00000000-0005-0000-0000-000097000000}"/>
    <cellStyle name="Good 2" xfId="61" xr:uid="{00000000-0005-0000-0000-000098000000}"/>
    <cellStyle name="Good 3" xfId="98" xr:uid="{00000000-0005-0000-0000-000099000000}"/>
    <cellStyle name="Heading 1 2" xfId="62" xr:uid="{00000000-0005-0000-0000-00009A000000}"/>
    <cellStyle name="Heading 1 2 2" xfId="455" xr:uid="{9E053D23-12A2-4F4C-9713-4149EE01535F}"/>
    <cellStyle name="Heading 2" xfId="5" builtinId="17"/>
    <cellStyle name="Heading 2 2" xfId="63" xr:uid="{00000000-0005-0000-0000-00009C000000}"/>
    <cellStyle name="Heading 2 2 2" xfId="456" xr:uid="{EC74BDEF-2BE5-4EF9-B237-4EE1463F638D}"/>
    <cellStyle name="Heading 3" xfId="6" builtinId="18"/>
    <cellStyle name="Heading 3 2" xfId="64" xr:uid="{00000000-0005-0000-0000-00009E000000}"/>
    <cellStyle name="Heading 3 2 2" xfId="457" xr:uid="{4E212F91-7351-467B-841E-424847800D34}"/>
    <cellStyle name="Heading 4" xfId="2" builtinId="19"/>
    <cellStyle name="Heading 4 2" xfId="65" xr:uid="{00000000-0005-0000-0000-0000A0000000}"/>
    <cellStyle name="Heading 4 2 2" xfId="458" xr:uid="{F94BDDD7-9E57-4545-AEAA-C2CF8561B48A}"/>
    <cellStyle name="Help cell" xfId="461" xr:uid="{CA54100E-C4E6-46C6-BFF9-2DA76A7806D6}"/>
    <cellStyle name="Help cell 2" xfId="471" xr:uid="{91DACED0-010C-43B5-9BDD-A46F52DF1F95}"/>
    <cellStyle name="Hyperlink" xfId="4" builtinId="8"/>
    <cellStyle name="Hyperlink 2" xfId="25" xr:uid="{00000000-0005-0000-0000-0000A2000000}"/>
    <cellStyle name="Hyperlink 2 2" xfId="180" xr:uid="{00000000-0005-0000-0000-0000A3000000}"/>
    <cellStyle name="Hyperlink 2 3" xfId="181" xr:uid="{00000000-0005-0000-0000-0000A4000000}"/>
    <cellStyle name="Hyperlink 2 4" xfId="182" xr:uid="{00000000-0005-0000-0000-0000A5000000}"/>
    <cellStyle name="Hyperlink 2 5" xfId="183" xr:uid="{00000000-0005-0000-0000-0000A6000000}"/>
    <cellStyle name="Hyperlink 2 6" xfId="184" xr:uid="{00000000-0005-0000-0000-0000A7000000}"/>
    <cellStyle name="Hyperlink 2 7" xfId="185" xr:uid="{00000000-0005-0000-0000-0000A8000000}"/>
    <cellStyle name="Hyperlink 2 8" xfId="186" xr:uid="{00000000-0005-0000-0000-0000A9000000}"/>
    <cellStyle name="Hyperlink 2 9" xfId="179" xr:uid="{00000000-0005-0000-0000-0000AA000000}"/>
    <cellStyle name="Hyperlink 2_Book1" xfId="187" xr:uid="{00000000-0005-0000-0000-0000AB000000}"/>
    <cellStyle name="Hyperlink 3" xfId="24" xr:uid="{00000000-0005-0000-0000-0000AC000000}"/>
    <cellStyle name="Hyperlink 3 2" xfId="188" xr:uid="{00000000-0005-0000-0000-0000AD000000}"/>
    <cellStyle name="Hyperlink 3 2 2" xfId="386" xr:uid="{00000000-0005-0000-0000-0000AE000000}"/>
    <cellStyle name="Hyperlink 4" xfId="189" xr:uid="{00000000-0005-0000-0000-0000AF000000}"/>
    <cellStyle name="Hyperlink 5" xfId="190" xr:uid="{00000000-0005-0000-0000-0000B0000000}"/>
    <cellStyle name="Hyperlink 6" xfId="191" xr:uid="{00000000-0005-0000-0000-0000B1000000}"/>
    <cellStyle name="Incorrecto" xfId="192" xr:uid="{00000000-0005-0000-0000-0000B2000000}"/>
    <cellStyle name="Input" xfId="3" builtinId="20"/>
    <cellStyle name="Input 2" xfId="66" xr:uid="{00000000-0005-0000-0000-0000B4000000}"/>
    <cellStyle name="Input 2 2" xfId="87" xr:uid="{00000000-0005-0000-0000-0000B5000000}"/>
    <cellStyle name="Input 2 3" xfId="84" xr:uid="{00000000-0005-0000-0000-0000B6000000}"/>
    <cellStyle name="Input 3" xfId="75" xr:uid="{00000000-0005-0000-0000-0000B7000000}"/>
    <cellStyle name="Input 3 2" xfId="94" xr:uid="{00000000-0005-0000-0000-0000B8000000}"/>
    <cellStyle name="Input 3 3" xfId="104" xr:uid="{00000000-0005-0000-0000-0000B9000000}"/>
    <cellStyle name="Input cell" xfId="463" xr:uid="{373BA424-9CC7-4194-98A8-92DCC88FBF5A}"/>
    <cellStyle name="Input cell 2" xfId="473" xr:uid="{CBB96975-990D-432D-9C19-8E9133161164}"/>
    <cellStyle name="Linked Cell 2" xfId="67" xr:uid="{00000000-0005-0000-0000-0000BA000000}"/>
    <cellStyle name="Neutral" xfId="16" builtinId="28"/>
    <cellStyle name="Neutral 2" xfId="68" xr:uid="{00000000-0005-0000-0000-0000BC000000}"/>
    <cellStyle name="Neutral 3" xfId="99" xr:uid="{00000000-0005-0000-0000-0000BD000000}"/>
    <cellStyle name="Normal" xfId="0" builtinId="0"/>
    <cellStyle name="Normal 2" xfId="7" xr:uid="{00000000-0005-0000-0000-0000BF000000}"/>
    <cellStyle name="Normal 2 2" xfId="193" xr:uid="{00000000-0005-0000-0000-0000C0000000}"/>
    <cellStyle name="Normal 2 3" xfId="194" xr:uid="{00000000-0005-0000-0000-0000C1000000}"/>
    <cellStyle name="Normal 2 3 2" xfId="387" xr:uid="{00000000-0005-0000-0000-0000C2000000}"/>
    <cellStyle name="Normal 2 3 3" xfId="452" xr:uid="{71BB8822-7865-4C6D-AF50-951E78625D82}"/>
    <cellStyle name="Normal 2 4" xfId="195" xr:uid="{00000000-0005-0000-0000-0000C3000000}"/>
    <cellStyle name="Normal 2 4 2" xfId="388" xr:uid="{00000000-0005-0000-0000-0000C4000000}"/>
    <cellStyle name="Normal 2 5" xfId="196" xr:uid="{00000000-0005-0000-0000-0000C5000000}"/>
    <cellStyle name="Normal 2 6" xfId="197" xr:uid="{00000000-0005-0000-0000-0000C6000000}"/>
    <cellStyle name="Normal 2_1053" xfId="198" xr:uid="{00000000-0005-0000-0000-0000C7000000}"/>
    <cellStyle name="Normal 3" xfId="15" xr:uid="{00000000-0005-0000-0000-0000C8000000}"/>
    <cellStyle name="Normal 3 10" xfId="439" xr:uid="{00000000-0005-0000-0000-000010000000}"/>
    <cellStyle name="Normal 3 11" xfId="442" xr:uid="{12C5170A-1D64-4200-9E42-4012B1ACAD91}"/>
    <cellStyle name="Normal 3 12" xfId="445" xr:uid="{BB398C58-1E8C-45E0-8685-CE9884E66592}"/>
    <cellStyle name="Normal 3 13" xfId="447" xr:uid="{77392000-C455-450F-8E10-E299D218201D}"/>
    <cellStyle name="Normal 3 14" xfId="466" xr:uid="{B804C2BF-AD71-4FC3-B76E-C14B6FB8AFA2}"/>
    <cellStyle name="Normal 3 2" xfId="91" xr:uid="{00000000-0005-0000-0000-0000C9000000}"/>
    <cellStyle name="Normal 3 2 2" xfId="200" xr:uid="{00000000-0005-0000-0000-0000CA000000}"/>
    <cellStyle name="Normal 3 3" xfId="30" xr:uid="{00000000-0005-0000-0000-0000CB000000}"/>
    <cellStyle name="Normal 3 4" xfId="199" xr:uid="{00000000-0005-0000-0000-0000CC000000}"/>
    <cellStyle name="Normal 3 5" xfId="22" xr:uid="{00000000-0005-0000-0000-0000CD000000}"/>
    <cellStyle name="Normal 3 5 2" xfId="399" xr:uid="{00000000-0005-0000-0000-0000CE000000}"/>
    <cellStyle name="Normal 3 6" xfId="368" xr:uid="{00000000-0005-0000-0000-0000CF000000}"/>
    <cellStyle name="Normal 3 6 2" xfId="417" xr:uid="{00000000-0005-0000-0000-0000D0000000}"/>
    <cellStyle name="Normal 3 7" xfId="398" xr:uid="{00000000-0005-0000-0000-0000D1000000}"/>
    <cellStyle name="Normal 3 8" xfId="19" xr:uid="{00000000-0005-0000-0000-0000D2000000}"/>
    <cellStyle name="Normal 3 9" xfId="436" xr:uid="{00000000-0005-0000-0000-000010000000}"/>
    <cellStyle name="Normal 3_CDCM Revenues" xfId="201" xr:uid="{00000000-0005-0000-0000-0000D3000000}"/>
    <cellStyle name="Normal 4" xfId="23" xr:uid="{00000000-0005-0000-0000-0000D4000000}"/>
    <cellStyle name="Normal 4 2" xfId="92" xr:uid="{00000000-0005-0000-0000-0000D5000000}"/>
    <cellStyle name="Normal 4 2 2" xfId="203" xr:uid="{00000000-0005-0000-0000-0000D6000000}"/>
    <cellStyle name="Normal 4 2 2 2" xfId="389" xr:uid="{00000000-0005-0000-0000-0000D7000000}"/>
    <cellStyle name="Normal 4 3" xfId="109" xr:uid="{00000000-0005-0000-0000-0000D8000000}"/>
    <cellStyle name="Normal 4 3 2" xfId="204" xr:uid="{00000000-0005-0000-0000-0000D9000000}"/>
    <cellStyle name="Normal 4 3 2 2" xfId="390" xr:uid="{00000000-0005-0000-0000-0000DA000000}"/>
    <cellStyle name="Normal 4 4" xfId="112" xr:uid="{00000000-0005-0000-0000-0000DB000000}"/>
    <cellStyle name="Normal 4 4 2" xfId="205" xr:uid="{00000000-0005-0000-0000-0000DC000000}"/>
    <cellStyle name="Normal 4 4 2 2" xfId="391" xr:uid="{00000000-0005-0000-0000-0000DD000000}"/>
    <cellStyle name="Normal 4 5" xfId="31" xr:uid="{00000000-0005-0000-0000-0000DE000000}"/>
    <cellStyle name="Normal 4 5 2" xfId="206" xr:uid="{00000000-0005-0000-0000-0000DF000000}"/>
    <cellStyle name="Normal 4 5 2 2" xfId="392" xr:uid="{00000000-0005-0000-0000-0000E0000000}"/>
    <cellStyle name="Normal 4 6" xfId="207" xr:uid="{00000000-0005-0000-0000-0000E1000000}"/>
    <cellStyle name="Normal 4 6 2" xfId="393" xr:uid="{00000000-0005-0000-0000-0000E2000000}"/>
    <cellStyle name="Normal 4 7" xfId="208" xr:uid="{00000000-0005-0000-0000-0000E3000000}"/>
    <cellStyle name="Normal 4 7 2" xfId="394" xr:uid="{00000000-0005-0000-0000-0000E4000000}"/>
    <cellStyle name="Normal 4 8" xfId="209" xr:uid="{00000000-0005-0000-0000-0000E5000000}"/>
    <cellStyle name="Normal 4 8 2" xfId="395" xr:uid="{00000000-0005-0000-0000-0000E6000000}"/>
    <cellStyle name="Normal 4 9" xfId="202" xr:uid="{00000000-0005-0000-0000-0000E7000000}"/>
    <cellStyle name="Normal 4_Applicable LLFCs" xfId="110" xr:uid="{00000000-0005-0000-0000-0000E8000000}"/>
    <cellStyle name="Normal 5" xfId="76" xr:uid="{00000000-0005-0000-0000-0000E9000000}"/>
    <cellStyle name="Normal 5 10" xfId="211" xr:uid="{00000000-0005-0000-0000-0000EA000000}"/>
    <cellStyle name="Normal 5 11" xfId="210" xr:uid="{00000000-0005-0000-0000-0000EB000000}"/>
    <cellStyle name="Normal 5 2" xfId="212" xr:uid="{00000000-0005-0000-0000-0000EC000000}"/>
    <cellStyle name="Normal 5 3" xfId="213" xr:uid="{00000000-0005-0000-0000-0000ED000000}"/>
    <cellStyle name="Normal 5 4" xfId="214" xr:uid="{00000000-0005-0000-0000-0000EE000000}"/>
    <cellStyle name="Normal 5 5" xfId="215" xr:uid="{00000000-0005-0000-0000-0000EF000000}"/>
    <cellStyle name="Normal 5 6" xfId="216" xr:uid="{00000000-0005-0000-0000-0000F0000000}"/>
    <cellStyle name="Normal 5 7" xfId="217" xr:uid="{00000000-0005-0000-0000-0000F1000000}"/>
    <cellStyle name="Normal 5 8" xfId="218" xr:uid="{00000000-0005-0000-0000-0000F2000000}"/>
    <cellStyle name="Normal 5 9" xfId="219" xr:uid="{00000000-0005-0000-0000-0000F3000000}"/>
    <cellStyle name="Normal 5_1059" xfId="220" xr:uid="{00000000-0005-0000-0000-0000F4000000}"/>
    <cellStyle name="Normal 6" xfId="28" xr:uid="{00000000-0005-0000-0000-0000F5000000}"/>
    <cellStyle name="Normal 6 2" xfId="371" xr:uid="{00000000-0005-0000-0000-0000F6000000}"/>
    <cellStyle name="Normal 6 2 2" xfId="420" xr:uid="{00000000-0005-0000-0000-0000F7000000}"/>
    <cellStyle name="Normal 6 3" xfId="402" xr:uid="{00000000-0005-0000-0000-0000F8000000}"/>
    <cellStyle name="Normal 60" xfId="221" xr:uid="{00000000-0005-0000-0000-0000F9000000}"/>
    <cellStyle name="Normal 7" xfId="81" xr:uid="{00000000-0005-0000-0000-0000FA000000}"/>
    <cellStyle name="Normal 7 2" xfId="222" xr:uid="{00000000-0005-0000-0000-0000FB000000}"/>
    <cellStyle name="Normal 8" xfId="108" xr:uid="{00000000-0005-0000-0000-0000FC000000}"/>
    <cellStyle name="Normal 9" xfId="111" xr:uid="{00000000-0005-0000-0000-0000FD000000}"/>
    <cellStyle name="Normal_Sheet1" xfId="1" xr:uid="{00000000-0005-0000-0000-0000FE000000}"/>
    <cellStyle name="Notas" xfId="223" xr:uid="{00000000-0005-0000-0000-0000FF000000}"/>
    <cellStyle name="Note 2" xfId="69" xr:uid="{00000000-0005-0000-0000-000000010000}"/>
    <cellStyle name="Note 2 2" xfId="88" xr:uid="{00000000-0005-0000-0000-000001010000}"/>
    <cellStyle name="Note 2 3" xfId="83" xr:uid="{00000000-0005-0000-0000-000002010000}"/>
    <cellStyle name="Note 3" xfId="77" xr:uid="{00000000-0005-0000-0000-000003010000}"/>
    <cellStyle name="Note 3 2" xfId="95" xr:uid="{00000000-0005-0000-0000-000004010000}"/>
    <cellStyle name="Note 3 3" xfId="105" xr:uid="{00000000-0005-0000-0000-000005010000}"/>
    <cellStyle name="Output 2" xfId="70" xr:uid="{00000000-0005-0000-0000-000006010000}"/>
    <cellStyle name="Output 2 2" xfId="89" xr:uid="{00000000-0005-0000-0000-000007010000}"/>
    <cellStyle name="Output 2 3" xfId="82" xr:uid="{00000000-0005-0000-0000-000008010000}"/>
    <cellStyle name="Output 3" xfId="78" xr:uid="{00000000-0005-0000-0000-000009010000}"/>
    <cellStyle name="Output 3 2" xfId="96" xr:uid="{00000000-0005-0000-0000-00000A010000}"/>
    <cellStyle name="Output 3 3" xfId="106" xr:uid="{00000000-0005-0000-0000-00000B010000}"/>
    <cellStyle name="Percent 2" xfId="32" xr:uid="{00000000-0005-0000-0000-00000C010000}"/>
    <cellStyle name="Percent 2 2" xfId="225" xr:uid="{00000000-0005-0000-0000-00000D010000}"/>
    <cellStyle name="Percent 2 3" xfId="226" xr:uid="{00000000-0005-0000-0000-00000E010000}"/>
    <cellStyle name="Percent 2 4" xfId="227" xr:uid="{00000000-0005-0000-0000-00000F010000}"/>
    <cellStyle name="Percent 2 5" xfId="228" xr:uid="{00000000-0005-0000-0000-000010010000}"/>
    <cellStyle name="Percent 2 6" xfId="224" xr:uid="{00000000-0005-0000-0000-000011010000}"/>
    <cellStyle name="Percent 2 6 2" xfId="396" xr:uid="{00000000-0005-0000-0000-000012010000}"/>
    <cellStyle name="Percent 3" xfId="79" xr:uid="{00000000-0005-0000-0000-000013010000}"/>
    <cellStyle name="Percent 3 2" xfId="229" xr:uid="{00000000-0005-0000-0000-000014010000}"/>
    <cellStyle name="Percent 3 2 2" xfId="397" xr:uid="{00000000-0005-0000-0000-000015010000}"/>
    <cellStyle name="Percent 3 2 2 2" xfId="434" xr:uid="{00000000-0005-0000-0000-000016010000}"/>
    <cellStyle name="Percent 3 2 3" xfId="416" xr:uid="{00000000-0005-0000-0000-000017010000}"/>
    <cellStyle name="Percent 4" xfId="29" xr:uid="{00000000-0005-0000-0000-000018010000}"/>
    <cellStyle name="Percent 4 10" xfId="231" xr:uid="{00000000-0005-0000-0000-000019010000}"/>
    <cellStyle name="Percent 4 11" xfId="232" xr:uid="{00000000-0005-0000-0000-00001A010000}"/>
    <cellStyle name="Percent 4 12" xfId="233" xr:uid="{00000000-0005-0000-0000-00001B010000}"/>
    <cellStyle name="Percent 4 13" xfId="234" xr:uid="{00000000-0005-0000-0000-00001C010000}"/>
    <cellStyle name="Percent 4 14" xfId="235" xr:uid="{00000000-0005-0000-0000-00001D010000}"/>
    <cellStyle name="Percent 4 15" xfId="236" xr:uid="{00000000-0005-0000-0000-00001E010000}"/>
    <cellStyle name="Percent 4 16" xfId="237" xr:uid="{00000000-0005-0000-0000-00001F010000}"/>
    <cellStyle name="Percent 4 17" xfId="238" xr:uid="{00000000-0005-0000-0000-000020010000}"/>
    <cellStyle name="Percent 4 18" xfId="239" xr:uid="{00000000-0005-0000-0000-000021010000}"/>
    <cellStyle name="Percent 4 19" xfId="240" xr:uid="{00000000-0005-0000-0000-000022010000}"/>
    <cellStyle name="Percent 4 2" xfId="241" xr:uid="{00000000-0005-0000-0000-000023010000}"/>
    <cellStyle name="Percent 4 2 10" xfId="242" xr:uid="{00000000-0005-0000-0000-000024010000}"/>
    <cellStyle name="Percent 4 2 11" xfId="243" xr:uid="{00000000-0005-0000-0000-000025010000}"/>
    <cellStyle name="Percent 4 2 12" xfId="244" xr:uid="{00000000-0005-0000-0000-000026010000}"/>
    <cellStyle name="Percent 4 2 13" xfId="245" xr:uid="{00000000-0005-0000-0000-000027010000}"/>
    <cellStyle name="Percent 4 2 14" xfId="246" xr:uid="{00000000-0005-0000-0000-000028010000}"/>
    <cellStyle name="Percent 4 2 15" xfId="247" xr:uid="{00000000-0005-0000-0000-000029010000}"/>
    <cellStyle name="Percent 4 2 16" xfId="248" xr:uid="{00000000-0005-0000-0000-00002A010000}"/>
    <cellStyle name="Percent 4 2 2" xfId="249" xr:uid="{00000000-0005-0000-0000-00002B010000}"/>
    <cellStyle name="Percent 4 2 3" xfId="250" xr:uid="{00000000-0005-0000-0000-00002C010000}"/>
    <cellStyle name="Percent 4 2 4" xfId="251" xr:uid="{00000000-0005-0000-0000-00002D010000}"/>
    <cellStyle name="Percent 4 2 5" xfId="252" xr:uid="{00000000-0005-0000-0000-00002E010000}"/>
    <cellStyle name="Percent 4 2 6" xfId="253" xr:uid="{00000000-0005-0000-0000-00002F010000}"/>
    <cellStyle name="Percent 4 2 7" xfId="254" xr:uid="{00000000-0005-0000-0000-000030010000}"/>
    <cellStyle name="Percent 4 2 8" xfId="255" xr:uid="{00000000-0005-0000-0000-000031010000}"/>
    <cellStyle name="Percent 4 2 9" xfId="256" xr:uid="{00000000-0005-0000-0000-000032010000}"/>
    <cellStyle name="Percent 4 20" xfId="257" xr:uid="{00000000-0005-0000-0000-000033010000}"/>
    <cellStyle name="Percent 4 21" xfId="230" xr:uid="{00000000-0005-0000-0000-000034010000}"/>
    <cellStyle name="Percent 4 22" xfId="372" xr:uid="{00000000-0005-0000-0000-000035010000}"/>
    <cellStyle name="Percent 4 22 2" xfId="421" xr:uid="{00000000-0005-0000-0000-000036010000}"/>
    <cellStyle name="Percent 4 23" xfId="403" xr:uid="{00000000-0005-0000-0000-000037010000}"/>
    <cellStyle name="Percent 4 3" xfId="258" xr:uid="{00000000-0005-0000-0000-000038010000}"/>
    <cellStyle name="Percent 4 3 10" xfId="259" xr:uid="{00000000-0005-0000-0000-000039010000}"/>
    <cellStyle name="Percent 4 3 2" xfId="260" xr:uid="{00000000-0005-0000-0000-00003A010000}"/>
    <cellStyle name="Percent 4 3 3" xfId="261" xr:uid="{00000000-0005-0000-0000-00003B010000}"/>
    <cellStyle name="Percent 4 3 4" xfId="262" xr:uid="{00000000-0005-0000-0000-00003C010000}"/>
    <cellStyle name="Percent 4 3 5" xfId="263" xr:uid="{00000000-0005-0000-0000-00003D010000}"/>
    <cellStyle name="Percent 4 3 6" xfId="264" xr:uid="{00000000-0005-0000-0000-00003E010000}"/>
    <cellStyle name="Percent 4 3 7" xfId="265" xr:uid="{00000000-0005-0000-0000-00003F010000}"/>
    <cellStyle name="Percent 4 3 8" xfId="266" xr:uid="{00000000-0005-0000-0000-000040010000}"/>
    <cellStyle name="Percent 4 3 9" xfId="267" xr:uid="{00000000-0005-0000-0000-000041010000}"/>
    <cellStyle name="Percent 4 4" xfId="268" xr:uid="{00000000-0005-0000-0000-000042010000}"/>
    <cellStyle name="Percent 4 4 10" xfId="269" xr:uid="{00000000-0005-0000-0000-000043010000}"/>
    <cellStyle name="Percent 4 4 2" xfId="270" xr:uid="{00000000-0005-0000-0000-000044010000}"/>
    <cellStyle name="Percent 4 4 3" xfId="271" xr:uid="{00000000-0005-0000-0000-000045010000}"/>
    <cellStyle name="Percent 4 4 4" xfId="272" xr:uid="{00000000-0005-0000-0000-000046010000}"/>
    <cellStyle name="Percent 4 4 5" xfId="273" xr:uid="{00000000-0005-0000-0000-000047010000}"/>
    <cellStyle name="Percent 4 4 6" xfId="274" xr:uid="{00000000-0005-0000-0000-000048010000}"/>
    <cellStyle name="Percent 4 4 7" xfId="275" xr:uid="{00000000-0005-0000-0000-000049010000}"/>
    <cellStyle name="Percent 4 4 8" xfId="276" xr:uid="{00000000-0005-0000-0000-00004A010000}"/>
    <cellStyle name="Percent 4 4 9" xfId="277" xr:uid="{00000000-0005-0000-0000-00004B010000}"/>
    <cellStyle name="Percent 4 5" xfId="278" xr:uid="{00000000-0005-0000-0000-00004C010000}"/>
    <cellStyle name="Percent 4 5 10" xfId="279" xr:uid="{00000000-0005-0000-0000-00004D010000}"/>
    <cellStyle name="Percent 4 5 2" xfId="280" xr:uid="{00000000-0005-0000-0000-00004E010000}"/>
    <cellStyle name="Percent 4 5 3" xfId="281" xr:uid="{00000000-0005-0000-0000-00004F010000}"/>
    <cellStyle name="Percent 4 5 4" xfId="282" xr:uid="{00000000-0005-0000-0000-000050010000}"/>
    <cellStyle name="Percent 4 5 5" xfId="283" xr:uid="{00000000-0005-0000-0000-000051010000}"/>
    <cellStyle name="Percent 4 5 6" xfId="284" xr:uid="{00000000-0005-0000-0000-000052010000}"/>
    <cellStyle name="Percent 4 5 7" xfId="285" xr:uid="{00000000-0005-0000-0000-000053010000}"/>
    <cellStyle name="Percent 4 5 8" xfId="286" xr:uid="{00000000-0005-0000-0000-000054010000}"/>
    <cellStyle name="Percent 4 5 9" xfId="287" xr:uid="{00000000-0005-0000-0000-000055010000}"/>
    <cellStyle name="Percent 4 6" xfId="288" xr:uid="{00000000-0005-0000-0000-000056010000}"/>
    <cellStyle name="Percent 4 7" xfId="289" xr:uid="{00000000-0005-0000-0000-000057010000}"/>
    <cellStyle name="Percent 4 8" xfId="290" xr:uid="{00000000-0005-0000-0000-000058010000}"/>
    <cellStyle name="Percent 4 9" xfId="291" xr:uid="{00000000-0005-0000-0000-000059010000}"/>
    <cellStyle name="Percent 5" xfId="100" xr:uid="{00000000-0005-0000-0000-00005A010000}"/>
    <cellStyle name="Percent 5 2" xfId="292" xr:uid="{00000000-0005-0000-0000-00005B010000}"/>
    <cellStyle name="Percent 6" xfId="27" xr:uid="{00000000-0005-0000-0000-00005C010000}"/>
    <cellStyle name="Percent 6 2" xfId="293" xr:uid="{00000000-0005-0000-0000-00005D010000}"/>
    <cellStyle name="Percent 6 3" xfId="370" xr:uid="{00000000-0005-0000-0000-00005E010000}"/>
    <cellStyle name="Percent 6 3 2" xfId="419" xr:uid="{00000000-0005-0000-0000-00005F010000}"/>
    <cellStyle name="Percent 6 4" xfId="401" xr:uid="{00000000-0005-0000-0000-000060010000}"/>
    <cellStyle name="Result" xfId="460" xr:uid="{3B50060C-6AE8-4D35-B0CB-9FACF67F556E}"/>
    <cellStyle name="Result 2" xfId="470" xr:uid="{1B3CAD98-366E-451E-AF39-2465256CE363}"/>
    <cellStyle name="RIGs input cells" xfId="294" xr:uid="{00000000-0005-0000-0000-000061010000}"/>
    <cellStyle name="RIGs input cells 10" xfId="295" xr:uid="{00000000-0005-0000-0000-000062010000}"/>
    <cellStyle name="RIGs input cells 2" xfId="296" xr:uid="{00000000-0005-0000-0000-000063010000}"/>
    <cellStyle name="RIGs input cells 3" xfId="297" xr:uid="{00000000-0005-0000-0000-000064010000}"/>
    <cellStyle name="RIGs input cells 4" xfId="298" xr:uid="{00000000-0005-0000-0000-000065010000}"/>
    <cellStyle name="RIGs input cells 5" xfId="299" xr:uid="{00000000-0005-0000-0000-000066010000}"/>
    <cellStyle name="RIGs input cells 6" xfId="300" xr:uid="{00000000-0005-0000-0000-000067010000}"/>
    <cellStyle name="RIGs input cells 7" xfId="301" xr:uid="{00000000-0005-0000-0000-000068010000}"/>
    <cellStyle name="RIGs input cells 8" xfId="302" xr:uid="{00000000-0005-0000-0000-000069010000}"/>
    <cellStyle name="RIGs input cells 9" xfId="303" xr:uid="{00000000-0005-0000-0000-00006A010000}"/>
    <cellStyle name="RIGs input cells_11" xfId="304" xr:uid="{00000000-0005-0000-0000-00006B010000}"/>
    <cellStyle name="RIGs input totals" xfId="305" xr:uid="{00000000-0005-0000-0000-00006C010000}"/>
    <cellStyle name="RIGs input totals 2" xfId="306" xr:uid="{00000000-0005-0000-0000-00006D010000}"/>
    <cellStyle name="RIGs input totals_11" xfId="307" xr:uid="{00000000-0005-0000-0000-00006E010000}"/>
    <cellStyle name="RIGs linked cells" xfId="308" xr:uid="{00000000-0005-0000-0000-00006F010000}"/>
    <cellStyle name="RIGs linked cells 10" xfId="309" xr:uid="{00000000-0005-0000-0000-000070010000}"/>
    <cellStyle name="RIGs linked cells 2" xfId="310" xr:uid="{00000000-0005-0000-0000-000071010000}"/>
    <cellStyle name="RIGs linked cells 3" xfId="311" xr:uid="{00000000-0005-0000-0000-000072010000}"/>
    <cellStyle name="RIGs linked cells 4" xfId="312" xr:uid="{00000000-0005-0000-0000-000073010000}"/>
    <cellStyle name="RIGs linked cells 5" xfId="313" xr:uid="{00000000-0005-0000-0000-000074010000}"/>
    <cellStyle name="RIGs linked cells 6" xfId="314" xr:uid="{00000000-0005-0000-0000-000075010000}"/>
    <cellStyle name="RIGs linked cells 7" xfId="315" xr:uid="{00000000-0005-0000-0000-000076010000}"/>
    <cellStyle name="RIGs linked cells 8" xfId="316" xr:uid="{00000000-0005-0000-0000-000077010000}"/>
    <cellStyle name="RIGs linked cells 9" xfId="317" xr:uid="{00000000-0005-0000-0000-000078010000}"/>
    <cellStyle name="RIGs linked cells_11" xfId="318" xr:uid="{00000000-0005-0000-0000-000079010000}"/>
    <cellStyle name="Salida" xfId="319" xr:uid="{00000000-0005-0000-0000-00007A010000}"/>
    <cellStyle name="SAPBEXaggData" xfId="320" xr:uid="{00000000-0005-0000-0000-00007B010000}"/>
    <cellStyle name="SAPBEXaggDataEmph" xfId="321" xr:uid="{00000000-0005-0000-0000-00007C010000}"/>
    <cellStyle name="SAPBEXaggItem" xfId="322" xr:uid="{00000000-0005-0000-0000-00007D010000}"/>
    <cellStyle name="SAPBEXaggItemX" xfId="323" xr:uid="{00000000-0005-0000-0000-00007E010000}"/>
    <cellStyle name="SAPBEXchaText" xfId="324" xr:uid="{00000000-0005-0000-0000-00007F010000}"/>
    <cellStyle name="SAPBEXexcBad7" xfId="325" xr:uid="{00000000-0005-0000-0000-000080010000}"/>
    <cellStyle name="SAPBEXexcBad8" xfId="326" xr:uid="{00000000-0005-0000-0000-000081010000}"/>
    <cellStyle name="SAPBEXexcBad9" xfId="327" xr:uid="{00000000-0005-0000-0000-000082010000}"/>
    <cellStyle name="SAPBEXexcCritical4" xfId="328" xr:uid="{00000000-0005-0000-0000-000083010000}"/>
    <cellStyle name="SAPBEXexcCritical5" xfId="329" xr:uid="{00000000-0005-0000-0000-000084010000}"/>
    <cellStyle name="SAPBEXexcCritical6" xfId="330" xr:uid="{00000000-0005-0000-0000-000085010000}"/>
    <cellStyle name="SAPBEXexcGood1" xfId="331" xr:uid="{00000000-0005-0000-0000-000086010000}"/>
    <cellStyle name="SAPBEXexcGood2" xfId="332" xr:uid="{00000000-0005-0000-0000-000087010000}"/>
    <cellStyle name="SAPBEXexcGood3" xfId="333" xr:uid="{00000000-0005-0000-0000-000088010000}"/>
    <cellStyle name="SAPBEXfilterDrill" xfId="334" xr:uid="{00000000-0005-0000-0000-000089010000}"/>
    <cellStyle name="SAPBEXfilterItem" xfId="335" xr:uid="{00000000-0005-0000-0000-00008A010000}"/>
    <cellStyle name="SAPBEXfilterText" xfId="336" xr:uid="{00000000-0005-0000-0000-00008B010000}"/>
    <cellStyle name="SAPBEXformats" xfId="337" xr:uid="{00000000-0005-0000-0000-00008C010000}"/>
    <cellStyle name="SAPBEXheaderItem" xfId="338" xr:uid="{00000000-0005-0000-0000-00008D010000}"/>
    <cellStyle name="SAPBEXheaderText" xfId="339" xr:uid="{00000000-0005-0000-0000-00008E010000}"/>
    <cellStyle name="SAPBEXHLevel0" xfId="340" xr:uid="{00000000-0005-0000-0000-00008F010000}"/>
    <cellStyle name="SAPBEXHLevel0X" xfId="341" xr:uid="{00000000-0005-0000-0000-000090010000}"/>
    <cellStyle name="SAPBEXHLevel1" xfId="342" xr:uid="{00000000-0005-0000-0000-000091010000}"/>
    <cellStyle name="SAPBEXHLevel1X" xfId="343" xr:uid="{00000000-0005-0000-0000-000092010000}"/>
    <cellStyle name="SAPBEXHLevel2" xfId="344" xr:uid="{00000000-0005-0000-0000-000093010000}"/>
    <cellStyle name="SAPBEXHLevel2X" xfId="345" xr:uid="{00000000-0005-0000-0000-000094010000}"/>
    <cellStyle name="SAPBEXHLevel3" xfId="346" xr:uid="{00000000-0005-0000-0000-000095010000}"/>
    <cellStyle name="SAPBEXHLevel3X" xfId="347" xr:uid="{00000000-0005-0000-0000-000096010000}"/>
    <cellStyle name="SAPBEXinputData" xfId="348" xr:uid="{00000000-0005-0000-0000-000097010000}"/>
    <cellStyle name="SAPBEXresData" xfId="349" xr:uid="{00000000-0005-0000-0000-000098010000}"/>
    <cellStyle name="SAPBEXresDataEmph" xfId="350" xr:uid="{00000000-0005-0000-0000-000099010000}"/>
    <cellStyle name="SAPBEXresItem" xfId="351" xr:uid="{00000000-0005-0000-0000-00009A010000}"/>
    <cellStyle name="SAPBEXresItemX" xfId="352" xr:uid="{00000000-0005-0000-0000-00009B010000}"/>
    <cellStyle name="SAPBEXstdData" xfId="353" xr:uid="{00000000-0005-0000-0000-00009C010000}"/>
    <cellStyle name="SAPBEXstdDataEmph" xfId="354" xr:uid="{00000000-0005-0000-0000-00009D010000}"/>
    <cellStyle name="SAPBEXstdItem" xfId="355" xr:uid="{00000000-0005-0000-0000-00009E010000}"/>
    <cellStyle name="SAPBEXstdItemX" xfId="356" xr:uid="{00000000-0005-0000-0000-00009F010000}"/>
    <cellStyle name="SAPBEXtitle" xfId="357" xr:uid="{00000000-0005-0000-0000-0000A0010000}"/>
    <cellStyle name="SAPBEXundefined" xfId="358" xr:uid="{00000000-0005-0000-0000-0000A1010000}"/>
    <cellStyle name="Sheet Title" xfId="359" xr:uid="{00000000-0005-0000-0000-0000A2010000}"/>
    <cellStyle name="Style 1" xfId="360" xr:uid="{00000000-0005-0000-0000-0000A3010000}"/>
    <cellStyle name="Text_CEPATNEI" xfId="450" xr:uid="{1634ABF7-11AF-4305-BA4C-0FDC767D6706}"/>
    <cellStyle name="Texto de advertencia" xfId="361" xr:uid="{00000000-0005-0000-0000-0000A4010000}"/>
    <cellStyle name="Texto explicativo" xfId="362" xr:uid="{00000000-0005-0000-0000-0000A5010000}"/>
    <cellStyle name="Title 2" xfId="71" xr:uid="{00000000-0005-0000-0000-0000A6010000}"/>
    <cellStyle name="Title 2 2" xfId="454" xr:uid="{7EDC710A-49F4-45EA-8E25-C2958E7A5250}"/>
    <cellStyle name="Título" xfId="363" xr:uid="{00000000-0005-0000-0000-0000A7010000}"/>
    <cellStyle name="Título 1" xfId="364" xr:uid="{00000000-0005-0000-0000-0000A8010000}"/>
    <cellStyle name="Título 2" xfId="365" xr:uid="{00000000-0005-0000-0000-0000A9010000}"/>
    <cellStyle name="Título 3" xfId="366" xr:uid="{00000000-0005-0000-0000-0000AA010000}"/>
    <cellStyle name="Título_Input" xfId="367" xr:uid="{00000000-0005-0000-0000-0000AB010000}"/>
    <cellStyle name="Total 2" xfId="72" xr:uid="{00000000-0005-0000-0000-0000AC010000}"/>
    <cellStyle name="Total 2 2" xfId="90" xr:uid="{00000000-0005-0000-0000-0000AD010000}"/>
    <cellStyle name="Total 2 3" xfId="102" xr:uid="{00000000-0005-0000-0000-0000AE010000}"/>
    <cellStyle name="Total 3" xfId="80" xr:uid="{00000000-0005-0000-0000-0000AF010000}"/>
    <cellStyle name="Total 3 2" xfId="97" xr:uid="{00000000-0005-0000-0000-0000B0010000}"/>
    <cellStyle name="Total 3 3" xfId="107" xr:uid="{00000000-0005-0000-0000-0000B1010000}"/>
    <cellStyle name="User input" xfId="459" xr:uid="{6E9B9CC3-6832-43D2-A397-2354A3FD3562}"/>
    <cellStyle name="User input 2" xfId="469" xr:uid="{68760A1C-34D8-4B74-AD96-03EEE341CADF}"/>
    <cellStyle name="Warning Text 2" xfId="73" xr:uid="{00000000-0005-0000-0000-0000B2010000}"/>
  </cellStyles>
  <dxfs count="10">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rgb="FF9C0006"/>
      </font>
      <fill>
        <patternFill>
          <bgColor rgb="FFFFC7CE"/>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9526</xdr:colOff>
      <xdr:row>25</xdr:row>
      <xdr:rowOff>38101</xdr:rowOff>
    </xdr:from>
    <xdr:to>
      <xdr:col>9</xdr:col>
      <xdr:colOff>76201</xdr:colOff>
      <xdr:row>31</xdr:row>
      <xdr:rowOff>152401</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71451" y="8991601"/>
          <a:ext cx="8248650" cy="108585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6"/>
  <sheetViews>
    <sheetView showGridLines="0" tabSelected="1" zoomScale="90" zoomScaleNormal="90" zoomScaleSheetLayoutView="100" workbookViewId="0"/>
  </sheetViews>
  <sheetFormatPr defaultRowHeight="12.75"/>
  <cols>
    <col min="1" max="1" width="54.7109375" customWidth="1"/>
    <col min="2" max="2" width="42.140625" customWidth="1"/>
    <col min="3" max="3" width="28" customWidth="1"/>
    <col min="4" max="4" width="18.140625" customWidth="1"/>
    <col min="5" max="5" width="21.5703125" customWidth="1"/>
    <col min="6" max="6" width="18.7109375" customWidth="1"/>
  </cols>
  <sheetData>
    <row r="1" spans="1:9">
      <c r="A1" s="24"/>
      <c r="B1" s="24"/>
      <c r="C1" s="24"/>
      <c r="D1" s="24"/>
      <c r="E1" s="24"/>
    </row>
    <row r="2" spans="1:9" ht="16.5">
      <c r="A2" s="70" t="s">
        <v>496</v>
      </c>
      <c r="B2" s="66"/>
      <c r="C2" s="66"/>
      <c r="D2" s="66"/>
      <c r="E2" s="66"/>
    </row>
    <row r="3" spans="1:9" ht="15">
      <c r="A3" s="66"/>
      <c r="B3" s="142" t="s">
        <v>494</v>
      </c>
      <c r="C3" s="142" t="s">
        <v>495</v>
      </c>
      <c r="D3" s="67" t="s">
        <v>36</v>
      </c>
      <c r="E3" s="67" t="s">
        <v>492</v>
      </c>
      <c r="F3" s="67" t="s">
        <v>35</v>
      </c>
    </row>
    <row r="4" spans="1:9" ht="30">
      <c r="A4" s="68" t="s">
        <v>493</v>
      </c>
      <c r="B4" s="28" t="s">
        <v>648</v>
      </c>
      <c r="C4" s="28" t="s">
        <v>861</v>
      </c>
      <c r="D4" s="28" t="s">
        <v>862</v>
      </c>
      <c r="E4" s="28" t="s">
        <v>863</v>
      </c>
      <c r="F4" s="28" t="s">
        <v>576</v>
      </c>
    </row>
    <row r="5" spans="1:9">
      <c r="A5" s="66"/>
      <c r="B5" s="66"/>
      <c r="C5" s="66"/>
      <c r="D5" s="66"/>
      <c r="E5" s="66"/>
    </row>
    <row r="6" spans="1:9" ht="16.5">
      <c r="A6" s="70" t="s">
        <v>29</v>
      </c>
      <c r="B6" s="66"/>
      <c r="C6" s="66"/>
      <c r="D6" s="66"/>
      <c r="E6" s="66"/>
    </row>
    <row r="7" spans="1:9" ht="15">
      <c r="A7" s="71" t="s">
        <v>30</v>
      </c>
      <c r="B7" s="204" t="s">
        <v>31</v>
      </c>
      <c r="C7" s="204"/>
      <c r="D7" s="204"/>
      <c r="E7" s="204"/>
      <c r="F7" s="204"/>
    </row>
    <row r="8" spans="1:9" ht="30" customHeight="1">
      <c r="A8" s="75" t="s">
        <v>581</v>
      </c>
      <c r="B8" s="199" t="s">
        <v>33</v>
      </c>
      <c r="C8" s="199"/>
      <c r="D8" s="199"/>
      <c r="E8" s="199"/>
    </row>
    <row r="9" spans="1:9" ht="30" customHeight="1">
      <c r="A9" s="75" t="s">
        <v>324</v>
      </c>
      <c r="B9" s="19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The Electricity Network Company _D Licence area.</v>
      </c>
      <c r="C9" s="199"/>
      <c r="D9" s="199"/>
      <c r="E9" s="199"/>
    </row>
    <row r="10" spans="1:9" ht="30" customHeight="1">
      <c r="A10" s="75" t="s">
        <v>325</v>
      </c>
      <c r="B10" s="199" t="s">
        <v>34</v>
      </c>
      <c r="C10" s="199"/>
      <c r="D10" s="199"/>
      <c r="E10" s="199"/>
    </row>
    <row r="11" spans="1:9" ht="61.5" customHeight="1">
      <c r="A11" s="75" t="s">
        <v>326</v>
      </c>
      <c r="B11" s="19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The Electricity Network Company 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9"/>
      <c r="D11" s="199"/>
      <c r="E11" s="199"/>
      <c r="F11" s="198"/>
      <c r="G11" s="198"/>
      <c r="H11" s="198"/>
      <c r="I11" s="198"/>
    </row>
    <row r="12" spans="1:9" ht="86.25" customHeight="1">
      <c r="A12" s="75" t="s">
        <v>52</v>
      </c>
      <c r="B12" s="203" t="s">
        <v>577</v>
      </c>
      <c r="C12" s="203"/>
      <c r="D12" s="203"/>
      <c r="E12" s="203"/>
    </row>
    <row r="13" spans="1:9" ht="33.75" customHeight="1">
      <c r="A13" s="75" t="s">
        <v>323</v>
      </c>
      <c r="B13" s="199" t="str">
        <f>"Annex 6 contains the charges to new Designated EHV Properties and charges applied to LDNOs with new Designated EHV Properties/end-users embedded in networks within the " &amp;B4 &amp;" Licence area."</f>
        <v>Annex 6 contains the charges to new Designated EHV Properties and charges applied to LDNOs with new Designated EHV Properties/end-users embedded in networks within the The Electricity Network Company _D Licence area.</v>
      </c>
      <c r="C13" s="199"/>
      <c r="D13" s="199"/>
      <c r="E13" s="199"/>
    </row>
    <row r="14" spans="1:9" ht="33.75" customHeight="1">
      <c r="A14" s="163" t="s">
        <v>579</v>
      </c>
      <c r="B14" s="199" t="s">
        <v>580</v>
      </c>
      <c r="C14" s="199"/>
      <c r="D14" s="199"/>
      <c r="E14" s="199"/>
    </row>
    <row r="15" spans="1:9" ht="29.25" customHeight="1">
      <c r="A15" s="75" t="s">
        <v>303</v>
      </c>
      <c r="B15" s="199" t="s">
        <v>437</v>
      </c>
      <c r="C15" s="199"/>
      <c r="D15" s="199"/>
      <c r="E15" s="199"/>
    </row>
    <row r="16" spans="1:9" ht="30" customHeight="1">
      <c r="A16" s="75" t="s">
        <v>298</v>
      </c>
      <c r="B16" s="199" t="s">
        <v>299</v>
      </c>
      <c r="C16" s="199"/>
      <c r="D16" s="199"/>
      <c r="E16" s="199"/>
    </row>
    <row r="17" spans="1:6" ht="30" customHeight="1">
      <c r="A17" s="75" t="s">
        <v>404</v>
      </c>
      <c r="B17" s="199" t="s">
        <v>403</v>
      </c>
      <c r="C17" s="199"/>
      <c r="D17" s="199"/>
      <c r="E17" s="199"/>
    </row>
    <row r="18" spans="1:6">
      <c r="A18" s="66"/>
      <c r="B18" s="66"/>
      <c r="C18" s="66"/>
      <c r="D18" s="66"/>
      <c r="E18" s="66"/>
    </row>
    <row r="19" spans="1:6" ht="15">
      <c r="A19" s="72" t="s">
        <v>40</v>
      </c>
      <c r="B19" s="66"/>
      <c r="C19" s="66"/>
      <c r="D19" s="66"/>
      <c r="E19" s="66"/>
    </row>
    <row r="20" spans="1:6" ht="15">
      <c r="A20" s="71"/>
      <c r="B20" s="202"/>
      <c r="C20" s="202"/>
      <c r="D20" s="202"/>
      <c r="E20" s="202"/>
      <c r="F20" s="202"/>
    </row>
    <row r="21" spans="1:6" ht="32.25" customHeight="1">
      <c r="A21" s="200" t="s">
        <v>382</v>
      </c>
      <c r="B21" s="201"/>
      <c r="C21" s="201"/>
      <c r="D21" s="201"/>
      <c r="E21" s="201"/>
    </row>
    <row r="22" spans="1:6">
      <c r="A22" s="66"/>
      <c r="B22" s="66"/>
      <c r="C22" s="66"/>
      <c r="D22" s="66"/>
      <c r="E22" s="66"/>
    </row>
    <row r="23" spans="1:6" ht="15">
      <c r="A23" s="73" t="s">
        <v>41</v>
      </c>
      <c r="B23" s="66"/>
      <c r="C23" s="66"/>
      <c r="D23" s="66"/>
      <c r="E23" s="66"/>
    </row>
    <row r="24" spans="1:6" ht="15">
      <c r="A24" s="69"/>
      <c r="B24" s="202"/>
      <c r="C24" s="202"/>
      <c r="D24" s="202"/>
      <c r="E24" s="202"/>
      <c r="F24" s="202"/>
    </row>
    <row r="25" spans="1:6" ht="28.5" customHeight="1">
      <c r="A25" s="200" t="s">
        <v>327</v>
      </c>
      <c r="B25" s="201"/>
      <c r="C25" s="201"/>
      <c r="D25" s="201"/>
      <c r="E25" s="201"/>
    </row>
    <row r="26" spans="1:6" ht="28.5" customHeight="1">
      <c r="A26" s="197" t="s">
        <v>491</v>
      </c>
      <c r="B26" s="197"/>
      <c r="C26" s="197"/>
      <c r="D26" s="197"/>
      <c r="E26" s="197"/>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F7"/>
    <mergeCell ref="A26:E26"/>
    <mergeCell ref="F11:I11"/>
    <mergeCell ref="B16:E16"/>
    <mergeCell ref="A21:E21"/>
    <mergeCell ref="A25:E25"/>
    <mergeCell ref="B15:E15"/>
    <mergeCell ref="B13:E13"/>
    <mergeCell ref="B17:E17"/>
    <mergeCell ref="B20:F20"/>
    <mergeCell ref="B24:F24"/>
    <mergeCell ref="B12:E12"/>
    <mergeCell ref="B14:E14"/>
  </mergeCells>
  <hyperlinks>
    <hyperlink ref="A8" location="'Annex 1 LV,HV and UMS charges'!A1" display="Annex 1 LV, HV and Unmetered Suppl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Designated EHV Prop'!A1" display="Annex 6 new Designated EHV Properties" xr:uid="{00000000-0004-0000-0000-000006000000}"/>
    <hyperlink ref="A16" location="'SSC TPR unit rate lookup'!A1" display="SSC TPR to unit rate lookup table" xr:uid="{00000000-0004-0000-0000-000007000000}"/>
    <hyperlink ref="A17" location="'Charge Calculator'!B10" display="Charge calculator" xr:uid="{00000000-0004-0000-0000-000008000000}"/>
    <hyperlink ref="A14" location="'Annex 7 Pass-Through Costs'!A1" display="Annex 7  Fixed adders for Supplier of Last Resort and Eligible Bad Debt pass-through costs" xr:uid="{12231BEE-2972-45E2-8F95-CD89A7AC2C68}"/>
  </hyperlinks>
  <pageMargins left="0.70866141732283472" right="0.70866141732283472" top="0.74803149606299213" bottom="0.74803149606299213" header="0.31496062992125984" footer="0.31496062992125984"/>
  <pageSetup paperSize="9" scale="6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C88F7-7A97-4431-B24A-E6B57F3E65EF}">
  <sheetPr>
    <pageSetUpPr fitToPage="1"/>
  </sheetPr>
  <dimension ref="A1:E165"/>
  <sheetViews>
    <sheetView zoomScale="80" zoomScaleNormal="80" workbookViewId="0"/>
  </sheetViews>
  <sheetFormatPr defaultColWidth="9.140625" defaultRowHeight="12.75"/>
  <cols>
    <col min="1" max="1" width="80.42578125" style="48" customWidth="1"/>
    <col min="2" max="2" width="23.42578125" style="48" customWidth="1"/>
    <col min="3" max="4" width="18.7109375" style="48" customWidth="1"/>
    <col min="5" max="5" width="12.7109375" style="48" customWidth="1"/>
    <col min="6" max="6" width="58" style="48" bestFit="1" customWidth="1"/>
    <col min="7" max="16384" width="9.140625" style="48"/>
  </cols>
  <sheetData>
    <row r="1" spans="1:5">
      <c r="A1" s="164" t="s">
        <v>32</v>
      </c>
    </row>
    <row r="2" spans="1:5" ht="80.25" customHeight="1">
      <c r="A2" s="226" t="str">
        <f>Overview!B4&amp; " - Effective between "&amp;Overview!D4&amp;" and "&amp;Overview!E4&amp;" - "&amp;Overview!F4&amp;" Supplier of Last Resort and Eligible Bad Debt Pass-Through Costs"</f>
        <v>The Electricity Network Company _D - Effective between 01/04/2027 and 31/03/2028 - Final Supplier of Last Resort and Eligible Bad Debt Pass-Through Costs</v>
      </c>
      <c r="B2" s="227"/>
      <c r="C2" s="227"/>
      <c r="D2" s="227"/>
      <c r="E2" s="227"/>
    </row>
    <row r="4" spans="1:5" ht="76.5">
      <c r="A4" s="27" t="s">
        <v>543</v>
      </c>
      <c r="B4" s="16" t="s">
        <v>641</v>
      </c>
      <c r="C4" s="16" t="s">
        <v>37</v>
      </c>
      <c r="D4" s="16" t="s">
        <v>642</v>
      </c>
      <c r="E4" s="16" t="s">
        <v>643</v>
      </c>
    </row>
    <row r="5" spans="1:5" ht="15">
      <c r="A5" s="18" t="s">
        <v>799</v>
      </c>
      <c r="B5" s="168"/>
      <c r="C5" s="176" t="s">
        <v>653</v>
      </c>
      <c r="D5" s="190">
        <v>0</v>
      </c>
      <c r="E5" s="195">
        <v>0</v>
      </c>
    </row>
    <row r="6" spans="1:5" ht="15">
      <c r="A6" s="18" t="s">
        <v>800</v>
      </c>
      <c r="B6" s="168"/>
      <c r="C6" s="172" t="s">
        <v>655</v>
      </c>
      <c r="D6" s="191"/>
      <c r="E6" s="195">
        <v>0</v>
      </c>
    </row>
    <row r="7" spans="1:5" ht="15">
      <c r="A7" s="18" t="s">
        <v>801</v>
      </c>
      <c r="B7" s="168"/>
      <c r="C7" s="172" t="s">
        <v>655</v>
      </c>
      <c r="D7" s="191"/>
      <c r="E7" s="195">
        <v>0</v>
      </c>
    </row>
    <row r="8" spans="1:5" ht="15">
      <c r="A8" s="18" t="s">
        <v>802</v>
      </c>
      <c r="B8" s="168"/>
      <c r="C8" s="172" t="s">
        <v>655</v>
      </c>
      <c r="D8" s="191"/>
      <c r="E8" s="195">
        <v>0</v>
      </c>
    </row>
    <row r="9" spans="1:5" ht="15">
      <c r="A9" s="18" t="s">
        <v>803</v>
      </c>
      <c r="B9" s="168"/>
      <c r="C9" s="172" t="s">
        <v>655</v>
      </c>
      <c r="D9" s="191"/>
      <c r="E9" s="195">
        <v>0</v>
      </c>
    </row>
    <row r="10" spans="1:5" ht="15">
      <c r="A10" s="18" t="s">
        <v>804</v>
      </c>
      <c r="B10" s="168"/>
      <c r="C10" s="172" t="s">
        <v>655</v>
      </c>
      <c r="D10" s="191"/>
      <c r="E10" s="195">
        <v>0</v>
      </c>
    </row>
    <row r="11" spans="1:5" ht="15">
      <c r="A11" s="184" t="s">
        <v>656</v>
      </c>
      <c r="B11" s="168"/>
      <c r="C11" s="172">
        <v>0</v>
      </c>
      <c r="D11" s="191"/>
      <c r="E11" s="195">
        <v>0</v>
      </c>
    </row>
    <row r="12" spans="1:5" ht="15">
      <c r="A12" s="184" t="s">
        <v>657</v>
      </c>
      <c r="B12" s="168"/>
      <c r="C12" s="172">
        <v>0</v>
      </c>
      <c r="D12" s="191"/>
      <c r="E12" s="195">
        <v>0</v>
      </c>
    </row>
    <row r="13" spans="1:5" ht="15">
      <c r="A13" s="184" t="s">
        <v>658</v>
      </c>
      <c r="B13" s="168"/>
      <c r="C13" s="172">
        <v>0</v>
      </c>
      <c r="D13" s="191"/>
      <c r="E13" s="195">
        <v>0</v>
      </c>
    </row>
    <row r="14" spans="1:5" ht="15">
      <c r="A14" s="184" t="s">
        <v>659</v>
      </c>
      <c r="B14" s="168"/>
      <c r="C14" s="172">
        <v>0</v>
      </c>
      <c r="D14" s="191"/>
      <c r="E14" s="195">
        <v>0</v>
      </c>
    </row>
    <row r="15" spans="1:5" ht="15">
      <c r="A15" s="188" t="s">
        <v>660</v>
      </c>
      <c r="B15" s="168"/>
      <c r="C15" s="172">
        <v>0</v>
      </c>
      <c r="D15" s="191"/>
      <c r="E15" s="195">
        <v>0</v>
      </c>
    </row>
    <row r="16" spans="1:5" ht="15">
      <c r="A16" s="188" t="s">
        <v>661</v>
      </c>
      <c r="B16" s="168"/>
      <c r="C16" s="172">
        <v>0</v>
      </c>
      <c r="D16" s="191"/>
      <c r="E16" s="195">
        <v>0</v>
      </c>
    </row>
    <row r="17" spans="1:5" ht="15">
      <c r="A17" s="188" t="s">
        <v>662</v>
      </c>
      <c r="B17" s="168"/>
      <c r="C17" s="172">
        <v>0</v>
      </c>
      <c r="D17" s="191"/>
      <c r="E17" s="195">
        <v>0</v>
      </c>
    </row>
    <row r="18" spans="1:5" ht="15">
      <c r="A18" s="188" t="s">
        <v>663</v>
      </c>
      <c r="B18" s="168"/>
      <c r="C18" s="172">
        <v>0</v>
      </c>
      <c r="D18" s="191"/>
      <c r="E18" s="195">
        <v>0</v>
      </c>
    </row>
    <row r="19" spans="1:5" ht="15">
      <c r="A19" s="188" t="s">
        <v>664</v>
      </c>
      <c r="B19" s="168"/>
      <c r="C19" s="172">
        <v>0</v>
      </c>
      <c r="D19" s="191"/>
      <c r="E19" s="195">
        <v>0</v>
      </c>
    </row>
    <row r="20" spans="1:5" ht="15">
      <c r="A20" s="188" t="s">
        <v>665</v>
      </c>
      <c r="B20" s="168"/>
      <c r="C20" s="172">
        <v>0</v>
      </c>
      <c r="D20" s="191"/>
      <c r="E20" s="195">
        <v>0</v>
      </c>
    </row>
    <row r="21" spans="1:5" ht="15">
      <c r="A21" s="188" t="s">
        <v>666</v>
      </c>
      <c r="B21" s="168"/>
      <c r="C21" s="172">
        <v>0</v>
      </c>
      <c r="D21" s="191"/>
      <c r="E21" s="195">
        <v>0</v>
      </c>
    </row>
    <row r="22" spans="1:5" ht="15">
      <c r="A22" s="188" t="s">
        <v>667</v>
      </c>
      <c r="B22" s="168"/>
      <c r="C22" s="172">
        <v>0</v>
      </c>
      <c r="D22" s="191"/>
      <c r="E22" s="195">
        <v>0</v>
      </c>
    </row>
    <row r="23" spans="1:5" ht="15">
      <c r="A23" s="184" t="s">
        <v>668</v>
      </c>
      <c r="B23" s="168"/>
      <c r="C23" s="172">
        <v>0</v>
      </c>
      <c r="D23" s="191"/>
      <c r="E23" s="195">
        <v>0</v>
      </c>
    </row>
    <row r="24" spans="1:5" ht="15">
      <c r="A24" s="184" t="s">
        <v>669</v>
      </c>
      <c r="B24" s="168"/>
      <c r="C24" s="172">
        <v>0</v>
      </c>
      <c r="D24" s="191"/>
      <c r="E24" s="195">
        <v>0</v>
      </c>
    </row>
    <row r="25" spans="1:5" ht="15">
      <c r="A25" s="184" t="s">
        <v>670</v>
      </c>
      <c r="B25" s="168"/>
      <c r="C25" s="172">
        <v>0</v>
      </c>
      <c r="D25" s="191"/>
      <c r="E25" s="195">
        <v>0</v>
      </c>
    </row>
    <row r="26" spans="1:5" ht="15">
      <c r="A26" s="184" t="s">
        <v>805</v>
      </c>
      <c r="B26" s="168"/>
      <c r="C26" s="176" t="s">
        <v>653</v>
      </c>
      <c r="D26" s="190">
        <v>0</v>
      </c>
      <c r="E26" s="195">
        <v>0</v>
      </c>
    </row>
    <row r="27" spans="1:5" ht="15">
      <c r="A27" s="184" t="s">
        <v>807</v>
      </c>
      <c r="B27" s="168"/>
      <c r="C27" s="172" t="s">
        <v>655</v>
      </c>
      <c r="D27" s="191"/>
      <c r="E27" s="195">
        <v>0</v>
      </c>
    </row>
    <row r="28" spans="1:5" ht="15">
      <c r="A28" s="184" t="s">
        <v>808</v>
      </c>
      <c r="B28" s="168"/>
      <c r="C28" s="172" t="s">
        <v>655</v>
      </c>
      <c r="D28" s="191"/>
      <c r="E28" s="195">
        <v>0</v>
      </c>
    </row>
    <row r="29" spans="1:5" ht="15">
      <c r="A29" s="184" t="s">
        <v>809</v>
      </c>
      <c r="B29" s="168"/>
      <c r="C29" s="172" t="s">
        <v>655</v>
      </c>
      <c r="D29" s="191"/>
      <c r="E29" s="195">
        <v>0</v>
      </c>
    </row>
    <row r="30" spans="1:5" ht="15">
      <c r="A30" s="184" t="s">
        <v>810</v>
      </c>
      <c r="B30" s="168"/>
      <c r="C30" s="172" t="s">
        <v>655</v>
      </c>
      <c r="D30" s="191"/>
      <c r="E30" s="195">
        <v>0</v>
      </c>
    </row>
    <row r="31" spans="1:5" ht="15">
      <c r="A31" s="184" t="s">
        <v>811</v>
      </c>
      <c r="B31" s="168"/>
      <c r="C31" s="172" t="s">
        <v>655</v>
      </c>
      <c r="D31" s="191"/>
      <c r="E31" s="195">
        <v>0</v>
      </c>
    </row>
    <row r="32" spans="1:5" ht="15">
      <c r="A32" s="184" t="s">
        <v>672</v>
      </c>
      <c r="B32" s="168"/>
      <c r="C32" s="172">
        <v>0</v>
      </c>
      <c r="D32" s="191"/>
      <c r="E32" s="195">
        <v>0</v>
      </c>
    </row>
    <row r="33" spans="1:5" ht="15">
      <c r="A33" s="184" t="s">
        <v>673</v>
      </c>
      <c r="B33" s="168"/>
      <c r="C33" s="172">
        <v>0</v>
      </c>
      <c r="D33" s="191"/>
      <c r="E33" s="195">
        <v>0</v>
      </c>
    </row>
    <row r="34" spans="1:5" ht="15">
      <c r="A34" s="184" t="s">
        <v>674</v>
      </c>
      <c r="B34" s="168"/>
      <c r="C34" s="172">
        <v>0</v>
      </c>
      <c r="D34" s="191"/>
      <c r="E34" s="195">
        <v>0</v>
      </c>
    </row>
    <row r="35" spans="1:5" ht="15">
      <c r="A35" s="184" t="s">
        <v>675</v>
      </c>
      <c r="B35" s="168"/>
      <c r="C35" s="172">
        <v>0</v>
      </c>
      <c r="D35" s="191"/>
      <c r="E35" s="195">
        <v>0</v>
      </c>
    </row>
    <row r="36" spans="1:5" ht="15">
      <c r="A36" s="184" t="s">
        <v>676</v>
      </c>
      <c r="B36" s="168"/>
      <c r="C36" s="172">
        <v>0</v>
      </c>
      <c r="D36" s="191"/>
      <c r="E36" s="195">
        <v>0</v>
      </c>
    </row>
    <row r="37" spans="1:5" ht="15">
      <c r="A37" s="188" t="s">
        <v>812</v>
      </c>
      <c r="B37" s="168"/>
      <c r="C37" s="176" t="s">
        <v>653</v>
      </c>
      <c r="D37" s="190">
        <v>0</v>
      </c>
      <c r="E37" s="195">
        <v>0</v>
      </c>
    </row>
    <row r="38" spans="1:5" ht="15">
      <c r="A38" s="184" t="s">
        <v>813</v>
      </c>
      <c r="B38" s="168"/>
      <c r="C38" s="172" t="s">
        <v>655</v>
      </c>
      <c r="D38" s="191"/>
      <c r="E38" s="195">
        <v>0</v>
      </c>
    </row>
    <row r="39" spans="1:5" ht="15">
      <c r="A39" s="184" t="s">
        <v>814</v>
      </c>
      <c r="B39" s="168"/>
      <c r="C39" s="172" t="s">
        <v>655</v>
      </c>
      <c r="D39" s="191"/>
      <c r="E39" s="195">
        <v>0</v>
      </c>
    </row>
    <row r="40" spans="1:5" ht="15">
      <c r="A40" s="184" t="s">
        <v>815</v>
      </c>
      <c r="B40" s="168"/>
      <c r="C40" s="172" t="s">
        <v>655</v>
      </c>
      <c r="D40" s="191"/>
      <c r="E40" s="195">
        <v>0</v>
      </c>
    </row>
    <row r="41" spans="1:5" ht="15">
      <c r="A41" s="184" t="s">
        <v>816</v>
      </c>
      <c r="B41" s="168"/>
      <c r="C41" s="172" t="s">
        <v>655</v>
      </c>
      <c r="D41" s="191"/>
      <c r="E41" s="195">
        <v>0</v>
      </c>
    </row>
    <row r="42" spans="1:5" ht="15">
      <c r="A42" s="184" t="s">
        <v>817</v>
      </c>
      <c r="B42" s="168"/>
      <c r="C42" s="172" t="s">
        <v>655</v>
      </c>
      <c r="D42" s="191"/>
      <c r="E42" s="195">
        <v>0</v>
      </c>
    </row>
    <row r="43" spans="1:5" ht="15">
      <c r="A43" s="184" t="s">
        <v>678</v>
      </c>
      <c r="B43" s="168"/>
      <c r="C43" s="172">
        <v>0</v>
      </c>
      <c r="D43" s="191"/>
      <c r="E43" s="195">
        <v>0</v>
      </c>
    </row>
    <row r="44" spans="1:5" ht="15">
      <c r="A44" s="184" t="s">
        <v>679</v>
      </c>
      <c r="B44" s="168"/>
      <c r="C44" s="172">
        <v>0</v>
      </c>
      <c r="D44" s="191"/>
      <c r="E44" s="195">
        <v>0</v>
      </c>
    </row>
    <row r="45" spans="1:5" ht="15">
      <c r="A45" s="184" t="s">
        <v>680</v>
      </c>
      <c r="B45" s="168"/>
      <c r="C45" s="172">
        <v>0</v>
      </c>
      <c r="D45" s="191"/>
      <c r="E45" s="195">
        <v>0</v>
      </c>
    </row>
    <row r="46" spans="1:5" ht="15">
      <c r="A46" s="184" t="s">
        <v>681</v>
      </c>
      <c r="B46" s="168"/>
      <c r="C46" s="172">
        <v>0</v>
      </c>
      <c r="D46" s="191"/>
      <c r="E46" s="195">
        <v>0</v>
      </c>
    </row>
    <row r="47" spans="1:5" ht="15">
      <c r="A47" s="184" t="s">
        <v>682</v>
      </c>
      <c r="B47" s="168"/>
      <c r="C47" s="172">
        <v>0</v>
      </c>
      <c r="D47" s="191"/>
      <c r="E47" s="195">
        <v>0</v>
      </c>
    </row>
    <row r="48" spans="1:5" ht="15">
      <c r="A48" s="184" t="s">
        <v>683</v>
      </c>
      <c r="B48" s="168"/>
      <c r="C48" s="172">
        <v>0</v>
      </c>
      <c r="D48" s="191"/>
      <c r="E48" s="195">
        <v>0</v>
      </c>
    </row>
    <row r="49" spans="1:5" ht="15">
      <c r="A49" s="184" t="s">
        <v>684</v>
      </c>
      <c r="B49" s="168"/>
      <c r="C49" s="172">
        <v>0</v>
      </c>
      <c r="D49" s="191"/>
      <c r="E49" s="195">
        <v>0</v>
      </c>
    </row>
    <row r="50" spans="1:5" ht="15">
      <c r="A50" s="184" t="s">
        <v>685</v>
      </c>
      <c r="B50" s="168"/>
      <c r="C50" s="172">
        <v>0</v>
      </c>
      <c r="D50" s="191"/>
      <c r="E50" s="195">
        <v>0</v>
      </c>
    </row>
    <row r="51" spans="1:5" ht="15">
      <c r="A51" s="184" t="s">
        <v>686</v>
      </c>
      <c r="B51" s="168"/>
      <c r="C51" s="172">
        <v>0</v>
      </c>
      <c r="D51" s="191"/>
      <c r="E51" s="195">
        <v>0</v>
      </c>
    </row>
    <row r="52" spans="1:5" ht="15">
      <c r="A52" s="184" t="s">
        <v>687</v>
      </c>
      <c r="B52" s="168"/>
      <c r="C52" s="172">
        <v>0</v>
      </c>
      <c r="D52" s="191"/>
      <c r="E52" s="195">
        <v>0</v>
      </c>
    </row>
    <row r="53" spans="1:5" ht="15">
      <c r="A53" s="184" t="s">
        <v>688</v>
      </c>
      <c r="B53" s="168"/>
      <c r="C53" s="172">
        <v>0</v>
      </c>
      <c r="D53" s="191"/>
      <c r="E53" s="195">
        <v>0</v>
      </c>
    </row>
    <row r="54" spans="1:5" ht="15">
      <c r="A54" s="184" t="s">
        <v>689</v>
      </c>
      <c r="B54" s="168"/>
      <c r="C54" s="172">
        <v>0</v>
      </c>
      <c r="D54" s="191"/>
      <c r="E54" s="195">
        <v>0</v>
      </c>
    </row>
    <row r="55" spans="1:5" ht="15">
      <c r="A55" s="184" t="s">
        <v>690</v>
      </c>
      <c r="B55" s="168"/>
      <c r="C55" s="172">
        <v>0</v>
      </c>
      <c r="D55" s="191"/>
      <c r="E55" s="195">
        <v>0</v>
      </c>
    </row>
    <row r="56" spans="1:5" ht="15">
      <c r="A56" s="184" t="s">
        <v>691</v>
      </c>
      <c r="B56" s="168"/>
      <c r="C56" s="172">
        <v>0</v>
      </c>
      <c r="D56" s="191"/>
      <c r="E56" s="195">
        <v>0</v>
      </c>
    </row>
    <row r="57" spans="1:5" ht="15">
      <c r="A57" s="184" t="s">
        <v>692</v>
      </c>
      <c r="B57" s="168"/>
      <c r="C57" s="172">
        <v>0</v>
      </c>
      <c r="D57" s="191"/>
      <c r="E57" s="195">
        <v>0</v>
      </c>
    </row>
    <row r="58" spans="1:5" ht="15">
      <c r="A58" s="184" t="s">
        <v>818</v>
      </c>
      <c r="B58" s="168"/>
      <c r="C58" s="176" t="s">
        <v>653</v>
      </c>
      <c r="D58" s="190">
        <v>0</v>
      </c>
      <c r="E58" s="195">
        <v>0</v>
      </c>
    </row>
    <row r="59" spans="1:5" ht="15">
      <c r="A59" s="184" t="s">
        <v>820</v>
      </c>
      <c r="B59" s="168"/>
      <c r="C59" s="172" t="s">
        <v>655</v>
      </c>
      <c r="D59" s="191"/>
      <c r="E59" s="195">
        <v>0</v>
      </c>
    </row>
    <row r="60" spans="1:5" ht="15">
      <c r="A60" s="184" t="s">
        <v>821</v>
      </c>
      <c r="B60" s="168"/>
      <c r="C60" s="172" t="s">
        <v>655</v>
      </c>
      <c r="D60" s="191"/>
      <c r="E60" s="195">
        <v>0</v>
      </c>
    </row>
    <row r="61" spans="1:5" ht="15">
      <c r="A61" s="184" t="s">
        <v>822</v>
      </c>
      <c r="B61" s="168"/>
      <c r="C61" s="172" t="s">
        <v>655</v>
      </c>
      <c r="D61" s="191"/>
      <c r="E61" s="195">
        <v>0</v>
      </c>
    </row>
    <row r="62" spans="1:5" ht="15">
      <c r="A62" s="184" t="s">
        <v>823</v>
      </c>
      <c r="B62" s="168"/>
      <c r="C62" s="172" t="s">
        <v>655</v>
      </c>
      <c r="D62" s="191"/>
      <c r="E62" s="195">
        <v>0</v>
      </c>
    </row>
    <row r="63" spans="1:5" ht="15">
      <c r="A63" s="184" t="s">
        <v>824</v>
      </c>
      <c r="B63" s="168"/>
      <c r="C63" s="172" t="s">
        <v>655</v>
      </c>
      <c r="D63" s="191"/>
      <c r="E63" s="195">
        <v>0</v>
      </c>
    </row>
    <row r="64" spans="1:5" ht="15">
      <c r="A64" s="184" t="s">
        <v>693</v>
      </c>
      <c r="B64" s="168"/>
      <c r="C64" s="172">
        <v>0</v>
      </c>
      <c r="D64" s="191"/>
      <c r="E64" s="195">
        <v>0</v>
      </c>
    </row>
    <row r="65" spans="1:5" ht="15">
      <c r="A65" s="184" t="s">
        <v>694</v>
      </c>
      <c r="B65" s="168"/>
      <c r="C65" s="172">
        <v>0</v>
      </c>
      <c r="D65" s="191"/>
      <c r="E65" s="195">
        <v>0</v>
      </c>
    </row>
    <row r="66" spans="1:5" ht="15">
      <c r="A66" s="184" t="s">
        <v>695</v>
      </c>
      <c r="B66" s="168"/>
      <c r="C66" s="172">
        <v>0</v>
      </c>
      <c r="D66" s="191"/>
      <c r="E66" s="195">
        <v>0</v>
      </c>
    </row>
    <row r="67" spans="1:5" ht="15">
      <c r="A67" s="184" t="s">
        <v>696</v>
      </c>
      <c r="B67" s="168"/>
      <c r="C67" s="172">
        <v>0</v>
      </c>
      <c r="D67" s="191"/>
      <c r="E67" s="195">
        <v>0</v>
      </c>
    </row>
    <row r="68" spans="1:5" ht="15">
      <c r="A68" s="184" t="s">
        <v>697</v>
      </c>
      <c r="B68" s="168"/>
      <c r="C68" s="172">
        <v>0</v>
      </c>
      <c r="D68" s="191"/>
      <c r="E68" s="195">
        <v>0</v>
      </c>
    </row>
    <row r="69" spans="1:5" ht="15">
      <c r="A69" s="184" t="s">
        <v>698</v>
      </c>
      <c r="B69" s="168"/>
      <c r="C69" s="172">
        <v>0</v>
      </c>
      <c r="D69" s="191"/>
      <c r="E69" s="195">
        <v>0</v>
      </c>
    </row>
    <row r="70" spans="1:5" ht="15">
      <c r="A70" s="184" t="s">
        <v>699</v>
      </c>
      <c r="B70" s="168"/>
      <c r="C70" s="172">
        <v>0</v>
      </c>
      <c r="D70" s="191"/>
      <c r="E70" s="195">
        <v>0</v>
      </c>
    </row>
    <row r="71" spans="1:5" ht="15">
      <c r="A71" s="184" t="s">
        <v>700</v>
      </c>
      <c r="B71" s="168"/>
      <c r="C71" s="172">
        <v>0</v>
      </c>
      <c r="D71" s="191"/>
      <c r="E71" s="195">
        <v>0</v>
      </c>
    </row>
    <row r="72" spans="1:5" ht="15">
      <c r="A72" s="184" t="s">
        <v>701</v>
      </c>
      <c r="B72" s="168"/>
      <c r="C72" s="172">
        <v>0</v>
      </c>
      <c r="D72" s="191"/>
      <c r="E72" s="195">
        <v>0</v>
      </c>
    </row>
    <row r="73" spans="1:5" ht="15">
      <c r="A73" s="184" t="s">
        <v>702</v>
      </c>
      <c r="B73" s="168"/>
      <c r="C73" s="172">
        <v>0</v>
      </c>
      <c r="D73" s="191"/>
      <c r="E73" s="195">
        <v>0</v>
      </c>
    </row>
    <row r="74" spans="1:5" ht="15">
      <c r="A74" s="184" t="s">
        <v>703</v>
      </c>
      <c r="B74" s="168"/>
      <c r="C74" s="172">
        <v>0</v>
      </c>
      <c r="D74" s="191"/>
      <c r="E74" s="195">
        <v>0</v>
      </c>
    </row>
    <row r="75" spans="1:5" ht="15">
      <c r="A75" s="184" t="s">
        <v>704</v>
      </c>
      <c r="B75" s="168"/>
      <c r="C75" s="172">
        <v>0</v>
      </c>
      <c r="D75" s="191"/>
      <c r="E75" s="195">
        <v>0</v>
      </c>
    </row>
    <row r="76" spans="1:5" ht="15">
      <c r="A76" s="184" t="s">
        <v>705</v>
      </c>
      <c r="B76" s="168"/>
      <c r="C76" s="172">
        <v>0</v>
      </c>
      <c r="D76" s="191"/>
      <c r="E76" s="195">
        <v>0</v>
      </c>
    </row>
    <row r="77" spans="1:5" ht="15">
      <c r="A77" s="184" t="s">
        <v>706</v>
      </c>
      <c r="B77" s="168"/>
      <c r="C77" s="172">
        <v>0</v>
      </c>
      <c r="D77" s="191"/>
      <c r="E77" s="195">
        <v>0</v>
      </c>
    </row>
    <row r="78" spans="1:5" ht="15">
      <c r="A78" s="184" t="s">
        <v>707</v>
      </c>
      <c r="B78" s="168"/>
      <c r="C78" s="172">
        <v>0</v>
      </c>
      <c r="D78" s="191"/>
      <c r="E78" s="195">
        <v>0</v>
      </c>
    </row>
    <row r="79" spans="1:5" ht="15">
      <c r="A79" s="184" t="s">
        <v>825</v>
      </c>
      <c r="B79" s="168"/>
      <c r="C79" s="176" t="s">
        <v>653</v>
      </c>
      <c r="D79" s="190">
        <v>0</v>
      </c>
      <c r="E79" s="195">
        <v>0</v>
      </c>
    </row>
    <row r="80" spans="1:5" ht="15">
      <c r="A80" s="184" t="s">
        <v>827</v>
      </c>
      <c r="B80" s="168"/>
      <c r="C80" s="172" t="s">
        <v>655</v>
      </c>
      <c r="D80" s="191"/>
      <c r="E80" s="195">
        <v>0</v>
      </c>
    </row>
    <row r="81" spans="1:5" ht="15">
      <c r="A81" s="184" t="s">
        <v>828</v>
      </c>
      <c r="B81" s="168"/>
      <c r="C81" s="172" t="s">
        <v>655</v>
      </c>
      <c r="D81" s="191"/>
      <c r="E81" s="195">
        <v>0</v>
      </c>
    </row>
    <row r="82" spans="1:5" ht="15">
      <c r="A82" s="184" t="s">
        <v>829</v>
      </c>
      <c r="B82" s="168"/>
      <c r="C82" s="172" t="s">
        <v>655</v>
      </c>
      <c r="D82" s="191"/>
      <c r="E82" s="195">
        <v>0</v>
      </c>
    </row>
    <row r="83" spans="1:5" ht="15">
      <c r="A83" s="184" t="s">
        <v>830</v>
      </c>
      <c r="B83" s="168"/>
      <c r="C83" s="172" t="s">
        <v>655</v>
      </c>
      <c r="D83" s="191"/>
      <c r="E83" s="195">
        <v>0</v>
      </c>
    </row>
    <row r="84" spans="1:5" ht="15">
      <c r="A84" s="184" t="s">
        <v>831</v>
      </c>
      <c r="B84" s="168"/>
      <c r="C84" s="172" t="s">
        <v>655</v>
      </c>
      <c r="D84" s="191"/>
      <c r="E84" s="195">
        <v>0</v>
      </c>
    </row>
    <row r="85" spans="1:5" ht="15">
      <c r="A85" s="184" t="s">
        <v>708</v>
      </c>
      <c r="B85" s="168"/>
      <c r="C85" s="172">
        <v>0</v>
      </c>
      <c r="D85" s="191"/>
      <c r="E85" s="195">
        <v>0</v>
      </c>
    </row>
    <row r="86" spans="1:5" ht="15">
      <c r="A86" s="184" t="s">
        <v>709</v>
      </c>
      <c r="B86" s="168"/>
      <c r="C86" s="172">
        <v>0</v>
      </c>
      <c r="D86" s="191"/>
      <c r="E86" s="195">
        <v>0</v>
      </c>
    </row>
    <row r="87" spans="1:5" ht="15">
      <c r="A87" s="184" t="s">
        <v>710</v>
      </c>
      <c r="B87" s="168"/>
      <c r="C87" s="172">
        <v>0</v>
      </c>
      <c r="D87" s="191"/>
      <c r="E87" s="195">
        <v>0</v>
      </c>
    </row>
    <row r="88" spans="1:5" ht="15">
      <c r="A88" s="184" t="s">
        <v>711</v>
      </c>
      <c r="B88" s="168"/>
      <c r="C88" s="172">
        <v>0</v>
      </c>
      <c r="D88" s="191"/>
      <c r="E88" s="195">
        <v>0</v>
      </c>
    </row>
    <row r="89" spans="1:5" ht="15">
      <c r="A89" s="184" t="s">
        <v>712</v>
      </c>
      <c r="B89" s="168"/>
      <c r="C89" s="172">
        <v>0</v>
      </c>
      <c r="D89" s="191"/>
      <c r="E89" s="195">
        <v>0</v>
      </c>
    </row>
    <row r="90" spans="1:5" ht="15">
      <c r="A90" s="184" t="s">
        <v>713</v>
      </c>
      <c r="B90" s="168"/>
      <c r="C90" s="172">
        <v>0</v>
      </c>
      <c r="D90" s="191"/>
      <c r="E90" s="195">
        <v>0</v>
      </c>
    </row>
    <row r="91" spans="1:5" ht="15">
      <c r="A91" s="184" t="s">
        <v>714</v>
      </c>
      <c r="B91" s="168"/>
      <c r="C91" s="172">
        <v>0</v>
      </c>
      <c r="D91" s="191"/>
      <c r="E91" s="195">
        <v>0</v>
      </c>
    </row>
    <row r="92" spans="1:5" ht="15">
      <c r="A92" s="184" t="s">
        <v>715</v>
      </c>
      <c r="B92" s="168"/>
      <c r="C92" s="172">
        <v>0</v>
      </c>
      <c r="D92" s="191"/>
      <c r="E92" s="195">
        <v>0</v>
      </c>
    </row>
    <row r="93" spans="1:5" ht="15">
      <c r="A93" s="184" t="s">
        <v>716</v>
      </c>
      <c r="B93" s="168"/>
      <c r="C93" s="172">
        <v>0</v>
      </c>
      <c r="D93" s="191"/>
      <c r="E93" s="195">
        <v>0</v>
      </c>
    </row>
    <row r="94" spans="1:5" ht="15">
      <c r="A94" s="184" t="s">
        <v>717</v>
      </c>
      <c r="B94" s="168"/>
      <c r="C94" s="172">
        <v>0</v>
      </c>
      <c r="D94" s="191"/>
      <c r="E94" s="195">
        <v>0</v>
      </c>
    </row>
    <row r="95" spans="1:5" ht="15">
      <c r="A95" s="184" t="s">
        <v>718</v>
      </c>
      <c r="B95" s="168"/>
      <c r="C95" s="172">
        <v>0</v>
      </c>
      <c r="D95" s="191"/>
      <c r="E95" s="195">
        <v>0</v>
      </c>
    </row>
    <row r="96" spans="1:5" ht="15">
      <c r="A96" s="184" t="s">
        <v>719</v>
      </c>
      <c r="B96" s="168"/>
      <c r="C96" s="172">
        <v>0</v>
      </c>
      <c r="D96" s="191"/>
      <c r="E96" s="195">
        <v>0</v>
      </c>
    </row>
    <row r="97" spans="1:5" ht="15">
      <c r="A97" s="184" t="s">
        <v>720</v>
      </c>
      <c r="B97" s="168"/>
      <c r="C97" s="172">
        <v>0</v>
      </c>
      <c r="D97" s="191"/>
      <c r="E97" s="195">
        <v>0</v>
      </c>
    </row>
    <row r="98" spans="1:5" ht="15">
      <c r="A98" s="184" t="s">
        <v>721</v>
      </c>
      <c r="B98" s="168"/>
      <c r="C98" s="172">
        <v>0</v>
      </c>
      <c r="D98" s="191"/>
      <c r="E98" s="195">
        <v>0</v>
      </c>
    </row>
    <row r="99" spans="1:5" ht="15">
      <c r="A99" s="184" t="s">
        <v>722</v>
      </c>
      <c r="B99" s="168"/>
      <c r="C99" s="172">
        <v>0</v>
      </c>
      <c r="D99" s="191"/>
      <c r="E99" s="195">
        <v>0</v>
      </c>
    </row>
    <row r="100" spans="1:5" ht="15">
      <c r="A100" s="184" t="s">
        <v>832</v>
      </c>
      <c r="B100" s="168"/>
      <c r="C100" s="176" t="s">
        <v>653</v>
      </c>
      <c r="D100" s="190">
        <v>0</v>
      </c>
      <c r="E100" s="195">
        <v>0</v>
      </c>
    </row>
    <row r="101" spans="1:5" ht="15">
      <c r="A101" s="184" t="s">
        <v>834</v>
      </c>
      <c r="B101" s="168"/>
      <c r="C101" s="172" t="s">
        <v>655</v>
      </c>
      <c r="D101" s="191"/>
      <c r="E101" s="195">
        <v>0</v>
      </c>
    </row>
    <row r="102" spans="1:5" ht="15">
      <c r="A102" s="184" t="s">
        <v>835</v>
      </c>
      <c r="B102" s="168"/>
      <c r="C102" s="172" t="s">
        <v>655</v>
      </c>
      <c r="D102" s="191"/>
      <c r="E102" s="195">
        <v>0</v>
      </c>
    </row>
    <row r="103" spans="1:5" ht="15">
      <c r="A103" s="184" t="s">
        <v>836</v>
      </c>
      <c r="B103" s="168"/>
      <c r="C103" s="172" t="s">
        <v>655</v>
      </c>
      <c r="D103" s="191"/>
      <c r="E103" s="195">
        <v>0</v>
      </c>
    </row>
    <row r="104" spans="1:5" ht="15">
      <c r="A104" s="184" t="s">
        <v>837</v>
      </c>
      <c r="B104" s="168"/>
      <c r="C104" s="172" t="s">
        <v>655</v>
      </c>
      <c r="D104" s="191"/>
      <c r="E104" s="195">
        <v>0</v>
      </c>
    </row>
    <row r="105" spans="1:5" ht="15">
      <c r="A105" s="184" t="s">
        <v>838</v>
      </c>
      <c r="B105" s="168"/>
      <c r="C105" s="172" t="s">
        <v>655</v>
      </c>
      <c r="D105" s="191"/>
      <c r="E105" s="195">
        <v>0</v>
      </c>
    </row>
    <row r="106" spans="1:5" ht="15">
      <c r="A106" s="184" t="s">
        <v>723</v>
      </c>
      <c r="B106" s="168"/>
      <c r="C106" s="172">
        <v>0</v>
      </c>
      <c r="D106" s="191"/>
      <c r="E106" s="195">
        <v>0</v>
      </c>
    </row>
    <row r="107" spans="1:5" ht="15">
      <c r="A107" s="184" t="s">
        <v>724</v>
      </c>
      <c r="B107" s="168"/>
      <c r="C107" s="172">
        <v>0</v>
      </c>
      <c r="D107" s="191"/>
      <c r="E107" s="195">
        <v>0</v>
      </c>
    </row>
    <row r="108" spans="1:5" ht="15">
      <c r="A108" s="184" t="s">
        <v>725</v>
      </c>
      <c r="B108" s="168"/>
      <c r="C108" s="172">
        <v>0</v>
      </c>
      <c r="D108" s="191"/>
      <c r="E108" s="195">
        <v>0</v>
      </c>
    </row>
    <row r="109" spans="1:5" ht="15">
      <c r="A109" s="184" t="s">
        <v>726</v>
      </c>
      <c r="B109" s="168"/>
      <c r="C109" s="172">
        <v>0</v>
      </c>
      <c r="D109" s="191"/>
      <c r="E109" s="195">
        <v>0</v>
      </c>
    </row>
    <row r="110" spans="1:5" ht="15">
      <c r="A110" s="184" t="s">
        <v>727</v>
      </c>
      <c r="B110" s="168"/>
      <c r="C110" s="172">
        <v>0</v>
      </c>
      <c r="D110" s="191"/>
      <c r="E110" s="195">
        <v>0</v>
      </c>
    </row>
    <row r="111" spans="1:5" ht="15">
      <c r="A111" s="184" t="s">
        <v>728</v>
      </c>
      <c r="B111" s="168"/>
      <c r="C111" s="172">
        <v>0</v>
      </c>
      <c r="D111" s="191"/>
      <c r="E111" s="195">
        <v>0</v>
      </c>
    </row>
    <row r="112" spans="1:5" ht="15">
      <c r="A112" s="184" t="s">
        <v>729</v>
      </c>
      <c r="B112" s="168"/>
      <c r="C112" s="172">
        <v>0</v>
      </c>
      <c r="D112" s="191"/>
      <c r="E112" s="195">
        <v>0</v>
      </c>
    </row>
    <row r="113" spans="1:5" ht="15">
      <c r="A113" s="184" t="s">
        <v>730</v>
      </c>
      <c r="B113" s="168"/>
      <c r="C113" s="172">
        <v>0</v>
      </c>
      <c r="D113" s="191"/>
      <c r="E113" s="195">
        <v>0</v>
      </c>
    </row>
    <row r="114" spans="1:5" ht="15">
      <c r="A114" s="184" t="s">
        <v>731</v>
      </c>
      <c r="B114" s="168"/>
      <c r="C114" s="172">
        <v>0</v>
      </c>
      <c r="D114" s="191"/>
      <c r="E114" s="195">
        <v>0</v>
      </c>
    </row>
    <row r="115" spans="1:5" ht="15">
      <c r="A115" s="184" t="s">
        <v>732</v>
      </c>
      <c r="B115" s="168"/>
      <c r="C115" s="172">
        <v>0</v>
      </c>
      <c r="D115" s="191"/>
      <c r="E115" s="195">
        <v>0</v>
      </c>
    </row>
    <row r="116" spans="1:5" ht="15">
      <c r="A116" s="184" t="s">
        <v>733</v>
      </c>
      <c r="B116" s="168"/>
      <c r="C116" s="172">
        <v>0</v>
      </c>
      <c r="D116" s="191"/>
      <c r="E116" s="195">
        <v>0</v>
      </c>
    </row>
    <row r="117" spans="1:5" ht="15">
      <c r="A117" s="184" t="s">
        <v>734</v>
      </c>
      <c r="B117" s="168"/>
      <c r="C117" s="172">
        <v>0</v>
      </c>
      <c r="D117" s="191"/>
      <c r="E117" s="195">
        <v>0</v>
      </c>
    </row>
    <row r="118" spans="1:5" ht="15">
      <c r="A118" s="184" t="s">
        <v>735</v>
      </c>
      <c r="B118" s="168"/>
      <c r="C118" s="172">
        <v>0</v>
      </c>
      <c r="D118" s="191"/>
      <c r="E118" s="195">
        <v>0</v>
      </c>
    </row>
    <row r="119" spans="1:5" ht="15">
      <c r="A119" s="184" t="s">
        <v>736</v>
      </c>
      <c r="B119" s="168"/>
      <c r="C119" s="172">
        <v>0</v>
      </c>
      <c r="D119" s="191"/>
      <c r="E119" s="195">
        <v>0</v>
      </c>
    </row>
    <row r="120" spans="1:5" ht="15">
      <c r="A120" s="184" t="s">
        <v>737</v>
      </c>
      <c r="B120" s="168"/>
      <c r="C120" s="172">
        <v>0</v>
      </c>
      <c r="D120" s="191"/>
      <c r="E120" s="195">
        <v>0</v>
      </c>
    </row>
    <row r="121" spans="1:5" ht="15">
      <c r="A121" s="184" t="s">
        <v>839</v>
      </c>
      <c r="B121" s="168"/>
      <c r="C121" s="176" t="s">
        <v>653</v>
      </c>
      <c r="D121" s="190">
        <v>0</v>
      </c>
      <c r="E121" s="195">
        <v>0</v>
      </c>
    </row>
    <row r="122" spans="1:5" ht="15">
      <c r="A122" s="184" t="s">
        <v>841</v>
      </c>
      <c r="B122" s="168"/>
      <c r="C122" s="172" t="s">
        <v>655</v>
      </c>
      <c r="D122" s="191"/>
      <c r="E122" s="195">
        <v>0</v>
      </c>
    </row>
    <row r="123" spans="1:5" ht="15">
      <c r="A123" s="184" t="s">
        <v>842</v>
      </c>
      <c r="B123" s="168"/>
      <c r="C123" s="172" t="s">
        <v>655</v>
      </c>
      <c r="D123" s="191"/>
      <c r="E123" s="195">
        <v>0</v>
      </c>
    </row>
    <row r="124" spans="1:5" ht="15">
      <c r="A124" s="184" t="s">
        <v>843</v>
      </c>
      <c r="B124" s="168"/>
      <c r="C124" s="172" t="s">
        <v>655</v>
      </c>
      <c r="D124" s="191"/>
      <c r="E124" s="195">
        <v>0</v>
      </c>
    </row>
    <row r="125" spans="1:5" ht="15">
      <c r="A125" s="184" t="s">
        <v>844</v>
      </c>
      <c r="B125" s="168"/>
      <c r="C125" s="172" t="s">
        <v>655</v>
      </c>
      <c r="D125" s="191"/>
      <c r="E125" s="195">
        <v>0</v>
      </c>
    </row>
    <row r="126" spans="1:5" ht="15">
      <c r="A126" s="184" t="s">
        <v>845</v>
      </c>
      <c r="B126" s="168"/>
      <c r="C126" s="172" t="s">
        <v>655</v>
      </c>
      <c r="D126" s="191"/>
      <c r="E126" s="195">
        <v>0</v>
      </c>
    </row>
    <row r="127" spans="1:5" ht="15">
      <c r="A127" s="184" t="s">
        <v>738</v>
      </c>
      <c r="B127" s="168"/>
      <c r="C127" s="172">
        <v>0</v>
      </c>
      <c r="D127" s="191"/>
      <c r="E127" s="195">
        <v>0</v>
      </c>
    </row>
    <row r="128" spans="1:5" ht="15">
      <c r="A128" s="184" t="s">
        <v>739</v>
      </c>
      <c r="B128" s="168"/>
      <c r="C128" s="172">
        <v>0</v>
      </c>
      <c r="D128" s="191"/>
      <c r="E128" s="195">
        <v>0</v>
      </c>
    </row>
    <row r="129" spans="1:5" ht="15">
      <c r="A129" s="184" t="s">
        <v>740</v>
      </c>
      <c r="B129" s="168"/>
      <c r="C129" s="172">
        <v>0</v>
      </c>
      <c r="D129" s="191"/>
      <c r="E129" s="195">
        <v>0</v>
      </c>
    </row>
    <row r="130" spans="1:5" ht="15">
      <c r="A130" s="184" t="s">
        <v>741</v>
      </c>
      <c r="B130" s="168"/>
      <c r="C130" s="172">
        <v>0</v>
      </c>
      <c r="D130" s="191"/>
      <c r="E130" s="195">
        <v>0</v>
      </c>
    </row>
    <row r="131" spans="1:5" ht="15">
      <c r="A131" s="184" t="s">
        <v>742</v>
      </c>
      <c r="B131" s="168"/>
      <c r="C131" s="172">
        <v>0</v>
      </c>
      <c r="D131" s="191"/>
      <c r="E131" s="195">
        <v>0</v>
      </c>
    </row>
    <row r="132" spans="1:5" ht="15">
      <c r="A132" s="184" t="s">
        <v>743</v>
      </c>
      <c r="B132" s="168"/>
      <c r="C132" s="172">
        <v>0</v>
      </c>
      <c r="D132" s="191"/>
      <c r="E132" s="195">
        <v>0</v>
      </c>
    </row>
    <row r="133" spans="1:5" ht="15">
      <c r="A133" s="184" t="s">
        <v>744</v>
      </c>
      <c r="B133" s="168"/>
      <c r="C133" s="172">
        <v>0</v>
      </c>
      <c r="D133" s="191"/>
      <c r="E133" s="195">
        <v>0</v>
      </c>
    </row>
    <row r="134" spans="1:5" ht="15">
      <c r="A134" s="184" t="s">
        <v>745</v>
      </c>
      <c r="B134" s="168"/>
      <c r="C134" s="172">
        <v>0</v>
      </c>
      <c r="D134" s="191"/>
      <c r="E134" s="195">
        <v>0</v>
      </c>
    </row>
    <row r="135" spans="1:5" ht="15">
      <c r="A135" s="184" t="s">
        <v>746</v>
      </c>
      <c r="B135" s="168"/>
      <c r="C135" s="172">
        <v>0</v>
      </c>
      <c r="D135" s="191"/>
      <c r="E135" s="195">
        <v>0</v>
      </c>
    </row>
    <row r="136" spans="1:5" ht="15">
      <c r="A136" s="184" t="s">
        <v>747</v>
      </c>
      <c r="B136" s="168"/>
      <c r="C136" s="172">
        <v>0</v>
      </c>
      <c r="D136" s="191"/>
      <c r="E136" s="195">
        <v>0</v>
      </c>
    </row>
    <row r="137" spans="1:5" ht="15">
      <c r="A137" s="184" t="s">
        <v>748</v>
      </c>
      <c r="B137" s="168"/>
      <c r="C137" s="172">
        <v>0</v>
      </c>
      <c r="D137" s="191"/>
      <c r="E137" s="195">
        <v>0</v>
      </c>
    </row>
    <row r="138" spans="1:5" ht="15">
      <c r="A138" s="184" t="s">
        <v>749</v>
      </c>
      <c r="B138" s="168"/>
      <c r="C138" s="172">
        <v>0</v>
      </c>
      <c r="D138" s="191"/>
      <c r="E138" s="195">
        <v>0</v>
      </c>
    </row>
    <row r="139" spans="1:5" ht="15">
      <c r="A139" s="184" t="s">
        <v>750</v>
      </c>
      <c r="B139" s="168"/>
      <c r="C139" s="172">
        <v>0</v>
      </c>
      <c r="D139" s="191"/>
      <c r="E139" s="195">
        <v>0</v>
      </c>
    </row>
    <row r="140" spans="1:5" ht="15">
      <c r="A140" s="184" t="s">
        <v>751</v>
      </c>
      <c r="B140" s="168"/>
      <c r="C140" s="172">
        <v>0</v>
      </c>
      <c r="D140" s="191"/>
      <c r="E140" s="195">
        <v>0</v>
      </c>
    </row>
    <row r="141" spans="1:5" ht="15">
      <c r="A141" s="184" t="s">
        <v>752</v>
      </c>
      <c r="B141" s="168"/>
      <c r="C141" s="172">
        <v>0</v>
      </c>
      <c r="D141" s="191"/>
      <c r="E141" s="195">
        <v>0</v>
      </c>
    </row>
    <row r="142" spans="1:5" ht="15">
      <c r="A142" s="184" t="s">
        <v>846</v>
      </c>
      <c r="B142" s="168"/>
      <c r="C142" s="176" t="s">
        <v>653</v>
      </c>
      <c r="D142" s="190">
        <v>0</v>
      </c>
      <c r="E142" s="195">
        <v>0</v>
      </c>
    </row>
    <row r="143" spans="1:5" ht="15">
      <c r="A143" s="184" t="s">
        <v>848</v>
      </c>
      <c r="B143" s="168"/>
      <c r="C143" s="172" t="s">
        <v>655</v>
      </c>
      <c r="D143" s="191"/>
      <c r="E143" s="195">
        <v>0</v>
      </c>
    </row>
    <row r="144" spans="1:5" ht="15">
      <c r="A144" s="184" t="s">
        <v>849</v>
      </c>
      <c r="B144" s="168"/>
      <c r="C144" s="172" t="s">
        <v>655</v>
      </c>
      <c r="D144" s="191"/>
      <c r="E144" s="195">
        <v>0</v>
      </c>
    </row>
    <row r="145" spans="1:5" ht="15">
      <c r="A145" s="184" t="s">
        <v>850</v>
      </c>
      <c r="B145" s="168"/>
      <c r="C145" s="172" t="s">
        <v>655</v>
      </c>
      <c r="D145" s="191"/>
      <c r="E145" s="195">
        <v>0</v>
      </c>
    </row>
    <row r="146" spans="1:5" ht="15">
      <c r="A146" s="184" t="s">
        <v>851</v>
      </c>
      <c r="B146" s="168"/>
      <c r="C146" s="172" t="s">
        <v>655</v>
      </c>
      <c r="D146" s="191"/>
      <c r="E146" s="195">
        <v>0</v>
      </c>
    </row>
    <row r="147" spans="1:5" ht="15">
      <c r="A147" s="184" t="s">
        <v>852</v>
      </c>
      <c r="B147" s="168"/>
      <c r="C147" s="172" t="s">
        <v>655</v>
      </c>
      <c r="D147" s="191"/>
      <c r="E147" s="195">
        <v>0</v>
      </c>
    </row>
    <row r="148" spans="1:5" ht="15">
      <c r="A148" s="184" t="s">
        <v>753</v>
      </c>
      <c r="B148" s="168"/>
      <c r="C148" s="172">
        <v>0</v>
      </c>
      <c r="D148" s="191"/>
      <c r="E148" s="195">
        <v>0</v>
      </c>
    </row>
    <row r="149" spans="1:5" ht="15">
      <c r="A149" s="184" t="s">
        <v>754</v>
      </c>
      <c r="B149" s="168"/>
      <c r="C149" s="172">
        <v>0</v>
      </c>
      <c r="D149" s="191"/>
      <c r="E149" s="195">
        <v>0</v>
      </c>
    </row>
    <row r="150" spans="1:5" ht="15">
      <c r="A150" s="184" t="s">
        <v>755</v>
      </c>
      <c r="B150" s="168"/>
      <c r="C150" s="172">
        <v>0</v>
      </c>
      <c r="D150" s="191"/>
      <c r="E150" s="195">
        <v>0</v>
      </c>
    </row>
    <row r="151" spans="1:5" ht="15">
      <c r="A151" s="184" t="s">
        <v>756</v>
      </c>
      <c r="B151" s="168"/>
      <c r="C151" s="172">
        <v>0</v>
      </c>
      <c r="D151" s="191"/>
      <c r="E151" s="195">
        <v>0</v>
      </c>
    </row>
    <row r="152" spans="1:5" ht="15">
      <c r="A152" s="184" t="s">
        <v>757</v>
      </c>
      <c r="B152" s="168"/>
      <c r="C152" s="172">
        <v>0</v>
      </c>
      <c r="D152" s="191"/>
      <c r="E152" s="195">
        <v>0</v>
      </c>
    </row>
    <row r="153" spans="1:5" ht="15">
      <c r="A153" s="184" t="s">
        <v>758</v>
      </c>
      <c r="B153" s="168"/>
      <c r="C153" s="172">
        <v>0</v>
      </c>
      <c r="D153" s="191"/>
      <c r="E153" s="195">
        <v>0</v>
      </c>
    </row>
    <row r="154" spans="1:5" ht="15">
      <c r="A154" s="184" t="s">
        <v>759</v>
      </c>
      <c r="B154" s="168"/>
      <c r="C154" s="172">
        <v>0</v>
      </c>
      <c r="D154" s="191"/>
      <c r="E154" s="195">
        <v>0</v>
      </c>
    </row>
    <row r="155" spans="1:5" ht="15">
      <c r="A155" s="184" t="s">
        <v>760</v>
      </c>
      <c r="B155" s="168"/>
      <c r="C155" s="172">
        <v>0</v>
      </c>
      <c r="D155" s="191"/>
      <c r="E155" s="195">
        <v>0</v>
      </c>
    </row>
    <row r="156" spans="1:5" ht="15">
      <c r="A156" s="184" t="s">
        <v>761</v>
      </c>
      <c r="B156" s="168"/>
      <c r="C156" s="172">
        <v>0</v>
      </c>
      <c r="D156" s="191"/>
      <c r="E156" s="195">
        <v>0</v>
      </c>
    </row>
    <row r="157" spans="1:5" ht="15">
      <c r="A157" s="184" t="s">
        <v>762</v>
      </c>
      <c r="B157" s="168"/>
      <c r="C157" s="172">
        <v>0</v>
      </c>
      <c r="D157" s="191"/>
      <c r="E157" s="195">
        <v>0</v>
      </c>
    </row>
    <row r="158" spans="1:5" ht="15">
      <c r="A158" s="184" t="s">
        <v>763</v>
      </c>
      <c r="B158" s="168"/>
      <c r="C158" s="172">
        <v>0</v>
      </c>
      <c r="D158" s="191"/>
      <c r="E158" s="195">
        <v>0</v>
      </c>
    </row>
    <row r="159" spans="1:5" ht="15">
      <c r="A159" s="184" t="s">
        <v>764</v>
      </c>
      <c r="B159" s="168"/>
      <c r="C159" s="172">
        <v>0</v>
      </c>
      <c r="D159" s="191"/>
      <c r="E159" s="195">
        <v>0</v>
      </c>
    </row>
    <row r="160" spans="1:5" ht="15">
      <c r="A160" s="184" t="s">
        <v>765</v>
      </c>
      <c r="B160" s="168"/>
      <c r="C160" s="172">
        <v>0</v>
      </c>
      <c r="D160" s="191"/>
      <c r="E160" s="195">
        <v>0</v>
      </c>
    </row>
    <row r="161" spans="1:5" ht="15">
      <c r="A161" s="184" t="s">
        <v>766</v>
      </c>
      <c r="B161" s="168"/>
      <c r="C161" s="172">
        <v>0</v>
      </c>
      <c r="D161" s="191"/>
      <c r="E161" s="195">
        <v>0</v>
      </c>
    </row>
    <row r="162" spans="1:5" ht="15.75" thickBot="1">
      <c r="A162" s="184" t="s">
        <v>767</v>
      </c>
      <c r="B162" s="168"/>
      <c r="C162" s="172">
        <v>0</v>
      </c>
      <c r="D162" s="196"/>
      <c r="E162" s="195">
        <v>0</v>
      </c>
    </row>
    <row r="163" spans="1:5">
      <c r="A163" s="77" t="s">
        <v>644</v>
      </c>
      <c r="B163" s="77"/>
      <c r="C163" s="166"/>
    </row>
    <row r="164" spans="1:5">
      <c r="A164" s="77" t="s">
        <v>645</v>
      </c>
      <c r="B164" s="77"/>
      <c r="C164" s="166"/>
    </row>
    <row r="165" spans="1:5">
      <c r="A165" s="77" t="s">
        <v>646</v>
      </c>
      <c r="B165" s="77"/>
      <c r="C165" s="166"/>
    </row>
  </sheetData>
  <mergeCells count="1">
    <mergeCell ref="A2:E2"/>
  </mergeCells>
  <hyperlinks>
    <hyperlink ref="A1" location="Overview!A1" display="Back to Overview" xr:uid="{2EC1197E-1920-4F91-8D8A-F75034FA86EC}"/>
  </hyperlinks>
  <pageMargins left="0.7" right="0.7" top="0.75" bottom="0.75" header="0.3" footer="0.3"/>
  <pageSetup paperSize="8" scale="7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26"/>
  <sheetViews>
    <sheetView zoomScale="85" zoomScaleNormal="85" zoomScaleSheetLayoutView="100" workbookViewId="0"/>
  </sheetViews>
  <sheetFormatPr defaultColWidth="9.140625" defaultRowHeight="27.75" customHeight="1"/>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c r="A1" s="15" t="s">
        <v>32</v>
      </c>
      <c r="B1" s="3"/>
      <c r="C1" s="2"/>
      <c r="E1" s="10"/>
      <c r="F1" s="4"/>
      <c r="G1" s="4"/>
    </row>
    <row r="2" spans="1:7" s="11" customFormat="1" ht="22.5" customHeight="1">
      <c r="A2" s="226" t="str">
        <f>Overview!B4&amp; " - Effective between "&amp;Overview!D4&amp;" and "&amp;Overview!E4&amp;" - "&amp;Overview!F4&amp;" Nodal/Zonal charges"</f>
        <v>The Electricity Network Company _D - Effective between 01/04/2027 and 31/03/2028 - Final Nodal/Zonal charges</v>
      </c>
      <c r="B2" s="227"/>
      <c r="C2" s="227"/>
      <c r="D2" s="228"/>
    </row>
    <row r="3" spans="1:7" ht="60.75" customHeight="1">
      <c r="A3" s="22" t="s">
        <v>356</v>
      </c>
      <c r="B3" s="22" t="s">
        <v>1</v>
      </c>
      <c r="C3" s="22" t="s">
        <v>307</v>
      </c>
      <c r="D3" s="22" t="s">
        <v>308</v>
      </c>
    </row>
    <row r="4" spans="1:7" ht="21.75" customHeight="1">
      <c r="A4" s="7"/>
      <c r="B4" s="8"/>
      <c r="C4" s="8"/>
      <c r="D4" s="8"/>
    </row>
    <row r="5" spans="1:7" ht="21.75" customHeight="1">
      <c r="A5" s="7"/>
      <c r="B5" s="8"/>
      <c r="C5" s="8"/>
      <c r="D5" s="8"/>
    </row>
    <row r="6" spans="1:7" ht="21.75" customHeight="1">
      <c r="A6" s="7"/>
      <c r="B6" s="8"/>
      <c r="C6" s="8"/>
      <c r="D6" s="8"/>
    </row>
    <row r="7" spans="1:7" ht="21.75" customHeight="1">
      <c r="A7" s="7"/>
      <c r="B7" s="8"/>
      <c r="C7" s="8"/>
      <c r="D7" s="8"/>
    </row>
    <row r="8" spans="1:7" ht="21.75" customHeight="1">
      <c r="A8" s="7"/>
      <c r="B8" s="8"/>
      <c r="C8" s="8"/>
      <c r="D8" s="8"/>
    </row>
    <row r="9" spans="1:7" ht="21.75" customHeight="1">
      <c r="A9" s="7"/>
      <c r="B9" s="8"/>
      <c r="C9" s="8"/>
      <c r="D9" s="8"/>
    </row>
    <row r="10" spans="1:7" ht="21.75" customHeight="1">
      <c r="A10" s="7"/>
      <c r="B10" s="8"/>
      <c r="C10" s="8"/>
      <c r="D10" s="8"/>
    </row>
    <row r="11" spans="1:7" ht="21.75" customHeight="1">
      <c r="A11" s="7"/>
      <c r="B11" s="8"/>
      <c r="C11" s="8"/>
      <c r="D11" s="8"/>
    </row>
    <row r="12" spans="1:7" ht="21.75" customHeight="1">
      <c r="A12" s="7"/>
      <c r="B12" s="8"/>
      <c r="C12" s="8"/>
      <c r="D12" s="8"/>
    </row>
    <row r="13" spans="1:7" ht="21.75" customHeight="1">
      <c r="A13" s="7"/>
      <c r="B13" s="8"/>
      <c r="C13" s="8"/>
      <c r="D13" s="8"/>
    </row>
    <row r="14" spans="1:7" ht="21.75" customHeight="1">
      <c r="A14" s="7"/>
      <c r="B14" s="8"/>
      <c r="C14" s="8"/>
      <c r="D14" s="8"/>
    </row>
    <row r="15" spans="1:7" ht="21.75" customHeight="1">
      <c r="A15" s="7"/>
      <c r="B15" s="8"/>
      <c r="C15" s="8"/>
      <c r="D15" s="8"/>
    </row>
    <row r="16" spans="1:7" ht="21.75" customHeight="1">
      <c r="A16" s="7"/>
      <c r="B16" s="8"/>
      <c r="C16" s="8"/>
      <c r="D16" s="8"/>
    </row>
    <row r="17" spans="1:4" ht="21.75" customHeight="1">
      <c r="A17" s="7"/>
      <c r="B17" s="8"/>
      <c r="C17" s="8"/>
      <c r="D17" s="8"/>
    </row>
    <row r="18" spans="1:4" ht="21.75" customHeight="1">
      <c r="A18" s="7"/>
      <c r="B18" s="8"/>
      <c r="C18" s="8"/>
      <c r="D18" s="8"/>
    </row>
    <row r="19" spans="1:4" ht="21.75" customHeight="1">
      <c r="A19" s="7"/>
      <c r="B19" s="8"/>
      <c r="C19" s="8"/>
      <c r="D19" s="8"/>
    </row>
    <row r="20" spans="1:4" ht="21.75" customHeight="1">
      <c r="A20" s="7"/>
      <c r="B20" s="8"/>
      <c r="C20" s="8"/>
      <c r="D20" s="8"/>
    </row>
    <row r="21" spans="1:4" ht="21.75" customHeight="1">
      <c r="A21" s="7"/>
      <c r="B21" s="8"/>
      <c r="C21" s="8"/>
      <c r="D21" s="8"/>
    </row>
    <row r="22" spans="1:4" ht="21.75" customHeight="1">
      <c r="A22" s="7"/>
      <c r="B22" s="8"/>
      <c r="C22" s="8"/>
      <c r="D22" s="8"/>
    </row>
    <row r="23" spans="1:4" ht="21.75" customHeight="1">
      <c r="A23" s="7"/>
      <c r="B23" s="8"/>
      <c r="C23" s="8"/>
      <c r="D23" s="8"/>
    </row>
    <row r="24" spans="1:4" ht="21.75" customHeight="1">
      <c r="A24" s="7"/>
      <c r="B24" s="8"/>
      <c r="C24" s="8"/>
      <c r="D24" s="8"/>
    </row>
    <row r="25" spans="1:4" ht="21.75" customHeight="1">
      <c r="A25" s="7"/>
      <c r="B25" s="8"/>
      <c r="C25" s="8"/>
      <c r="D25" s="8"/>
    </row>
    <row r="26" spans="1:4" ht="21.75" customHeight="1">
      <c r="A26" s="7"/>
      <c r="B26" s="8"/>
      <c r="C26" s="8"/>
      <c r="D26" s="8"/>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11" type="noConversion"/>
  <hyperlinks>
    <hyperlink ref="A1" location="Overview!A1" display="Back to Overview" xr:uid="{00000000-0004-0000-09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1205"/>
  <sheetViews>
    <sheetView zoomScale="90" zoomScaleNormal="90" zoomScaleSheetLayoutView="100" workbookViewId="0">
      <selection sqref="A1:B1"/>
    </sheetView>
  </sheetViews>
  <sheetFormatPr defaultColWidth="11.5703125" defaultRowHeight="12.75"/>
  <cols>
    <col min="1" max="1" width="13.85546875" style="42" customWidth="1"/>
    <col min="2" max="2" width="11.5703125" style="42" customWidth="1"/>
    <col min="3" max="3" width="37.42578125" style="42" bestFit="1" customWidth="1"/>
    <col min="4" max="4" width="40.5703125" style="43" bestFit="1" customWidth="1"/>
    <col min="5" max="6" width="4.7109375" style="42" customWidth="1"/>
    <col min="7" max="7" width="29.140625" style="42" bestFit="1" customWidth="1"/>
    <col min="8" max="8" width="11.5703125" style="42"/>
    <col min="9" max="9" width="60.28515625" style="42" customWidth="1"/>
    <col min="10" max="16384" width="11.5703125" style="42"/>
  </cols>
  <sheetData>
    <row r="1" spans="1:2" ht="26.25" customHeight="1">
      <c r="A1" s="255" t="s">
        <v>32</v>
      </c>
      <c r="B1" s="255"/>
    </row>
    <row r="2" spans="1:2" ht="12.75" customHeight="1">
      <c r="A2" s="145"/>
      <c r="B2" s="145"/>
    </row>
    <row r="3" spans="1:2" ht="12.75" customHeight="1">
      <c r="A3" s="145"/>
      <c r="B3" s="145"/>
    </row>
    <row r="4" spans="1:2" ht="12.75" customHeight="1">
      <c r="A4" s="145"/>
      <c r="B4" s="145"/>
    </row>
    <row r="5" spans="1:2" ht="12.75" customHeight="1">
      <c r="A5" s="145"/>
      <c r="B5" s="145"/>
    </row>
    <row r="6" spans="1:2" ht="12.75" customHeight="1">
      <c r="A6" s="145"/>
      <c r="B6" s="145"/>
    </row>
    <row r="7" spans="1:2" ht="12.75" customHeight="1">
      <c r="A7" s="145"/>
      <c r="B7" s="145"/>
    </row>
    <row r="8" spans="1:2" ht="12.75" customHeight="1">
      <c r="A8" s="145"/>
      <c r="B8" s="145"/>
    </row>
    <row r="9" spans="1:2" ht="12.75" customHeight="1">
      <c r="A9" s="145"/>
      <c r="B9" s="145"/>
    </row>
    <row r="10" spans="1:2" ht="12.75" customHeight="1">
      <c r="A10" s="145"/>
      <c r="B10" s="145"/>
    </row>
    <row r="11" spans="1:2" ht="12.75" customHeight="1">
      <c r="A11" s="145"/>
      <c r="B11" s="145"/>
    </row>
    <row r="12" spans="1:2" ht="12.75" customHeight="1">
      <c r="A12" s="145"/>
      <c r="B12" s="145"/>
    </row>
    <row r="13" spans="1:2" ht="12.75" customHeight="1">
      <c r="A13" s="145"/>
      <c r="B13" s="145"/>
    </row>
    <row r="14" spans="1:2" ht="12.75" customHeight="1">
      <c r="A14" s="145"/>
      <c r="B14" s="145"/>
    </row>
    <row r="15" spans="1:2" ht="12.75" customHeight="1">
      <c r="A15" s="145"/>
      <c r="B15" s="145"/>
    </row>
    <row r="16" spans="1:2" ht="12.75" customHeight="1">
      <c r="A16" s="145"/>
      <c r="B16" s="145"/>
    </row>
    <row r="17" spans="1:9" ht="12.75" customHeight="1">
      <c r="A17" s="145"/>
      <c r="B17" s="145"/>
    </row>
    <row r="18" spans="1:9" ht="12.75" customHeight="1">
      <c r="A18" s="145"/>
      <c r="B18" s="145"/>
    </row>
    <row r="19" spans="1:9" ht="12.75" customHeight="1">
      <c r="A19" s="145"/>
      <c r="B19" s="145"/>
    </row>
    <row r="20" spans="1:9" ht="12.75" customHeight="1">
      <c r="A20" s="145"/>
      <c r="B20" s="145"/>
    </row>
    <row r="21" spans="1:9" ht="12.75" customHeight="1">
      <c r="A21" s="145"/>
      <c r="B21" s="145"/>
    </row>
    <row r="22" spans="1:9" ht="12.75" customHeight="1">
      <c r="A22" s="145"/>
      <c r="B22" s="145"/>
    </row>
    <row r="23" spans="1:9" ht="12.75" customHeight="1">
      <c r="A23" s="145"/>
      <c r="B23" s="145"/>
    </row>
    <row r="24" spans="1:9" ht="12.75" customHeight="1">
      <c r="A24" s="145"/>
      <c r="B24" s="145"/>
    </row>
    <row r="25" spans="1:9" ht="12.75" customHeight="1">
      <c r="A25" s="145"/>
      <c r="B25" s="145"/>
    </row>
    <row r="26" spans="1:9" ht="12.75" customHeight="1">
      <c r="A26" s="145"/>
      <c r="B26" s="145"/>
    </row>
    <row r="27" spans="1:9" ht="12.75" customHeight="1">
      <c r="A27" s="145"/>
      <c r="B27" s="145"/>
    </row>
    <row r="28" spans="1:9" s="41" customFormat="1" ht="51">
      <c r="A28" s="54" t="s">
        <v>66</v>
      </c>
      <c r="B28" s="54" t="s">
        <v>67</v>
      </c>
      <c r="C28" s="54" t="s">
        <v>68</v>
      </c>
      <c r="D28" s="54" t="s">
        <v>69</v>
      </c>
      <c r="E28" s="44"/>
      <c r="F28" s="44"/>
      <c r="G28" s="54" t="s">
        <v>289</v>
      </c>
      <c r="H28" s="54" t="s">
        <v>290</v>
      </c>
      <c r="I28" s="54" t="s">
        <v>291</v>
      </c>
    </row>
    <row r="29" spans="1:9">
      <c r="A29" s="108">
        <v>3</v>
      </c>
      <c r="B29" s="109">
        <v>166</v>
      </c>
      <c r="C29" s="110" t="s">
        <v>70</v>
      </c>
      <c r="D29" s="111" t="s">
        <v>71</v>
      </c>
      <c r="H29" s="94">
        <v>40057</v>
      </c>
      <c r="I29" s="95" t="s">
        <v>292</v>
      </c>
    </row>
    <row r="30" spans="1:9">
      <c r="A30" s="108">
        <v>4</v>
      </c>
      <c r="B30" s="109">
        <v>168</v>
      </c>
      <c r="C30" s="110" t="s">
        <v>70</v>
      </c>
      <c r="D30" s="111" t="s">
        <v>71</v>
      </c>
      <c r="G30" s="95" t="s">
        <v>293</v>
      </c>
      <c r="H30" s="94">
        <v>40275</v>
      </c>
      <c r="I30" s="95" t="s">
        <v>297</v>
      </c>
    </row>
    <row r="31" spans="1:9">
      <c r="A31" s="108">
        <v>5</v>
      </c>
      <c r="B31" s="109">
        <v>100</v>
      </c>
      <c r="C31" s="110" t="s">
        <v>72</v>
      </c>
      <c r="D31" s="111" t="s">
        <v>71</v>
      </c>
      <c r="G31" s="42" t="s">
        <v>300</v>
      </c>
      <c r="H31" s="94">
        <v>40347</v>
      </c>
      <c r="I31" s="42" t="s">
        <v>294</v>
      </c>
    </row>
    <row r="32" spans="1:9">
      <c r="A32" s="108">
        <v>6</v>
      </c>
      <c r="B32" s="109">
        <v>257</v>
      </c>
      <c r="C32" s="110" t="s">
        <v>73</v>
      </c>
      <c r="D32" s="111" t="s">
        <v>71</v>
      </c>
      <c r="G32" s="95" t="s">
        <v>301</v>
      </c>
      <c r="H32" s="94">
        <v>41166</v>
      </c>
      <c r="I32" s="95" t="s">
        <v>302</v>
      </c>
    </row>
    <row r="33" spans="1:9">
      <c r="A33" s="108">
        <v>7</v>
      </c>
      <c r="B33" s="109">
        <v>158</v>
      </c>
      <c r="C33" s="110" t="s">
        <v>73</v>
      </c>
      <c r="D33" s="111" t="s">
        <v>71</v>
      </c>
      <c r="G33" s="42" t="s">
        <v>295</v>
      </c>
      <c r="H33" s="94">
        <v>41178</v>
      </c>
      <c r="I33" s="95" t="s">
        <v>296</v>
      </c>
    </row>
    <row r="34" spans="1:9">
      <c r="A34" s="108">
        <v>8</v>
      </c>
      <c r="B34" s="109">
        <v>159</v>
      </c>
      <c r="C34" s="110" t="s">
        <v>73</v>
      </c>
      <c r="D34" s="111" t="s">
        <v>71</v>
      </c>
      <c r="G34" s="95" t="s">
        <v>385</v>
      </c>
      <c r="H34" s="94">
        <v>41758</v>
      </c>
      <c r="I34" s="42" t="s">
        <v>386</v>
      </c>
    </row>
    <row r="35" spans="1:9">
      <c r="A35" s="108">
        <v>9</v>
      </c>
      <c r="B35" s="109">
        <v>1111</v>
      </c>
      <c r="C35" s="110" t="s">
        <v>73</v>
      </c>
      <c r="D35" s="111" t="s">
        <v>71</v>
      </c>
      <c r="G35" s="42" t="s">
        <v>383</v>
      </c>
      <c r="H35" s="94">
        <v>41758</v>
      </c>
      <c r="I35" s="95" t="s">
        <v>384</v>
      </c>
    </row>
    <row r="36" spans="1:9">
      <c r="A36" s="108">
        <v>10</v>
      </c>
      <c r="B36" s="109">
        <v>1104</v>
      </c>
      <c r="C36" s="110" t="s">
        <v>73</v>
      </c>
      <c r="D36" s="111" t="s">
        <v>71</v>
      </c>
      <c r="G36" s="42" t="s">
        <v>383</v>
      </c>
      <c r="H36" s="94">
        <v>41944</v>
      </c>
      <c r="I36" s="95" t="s">
        <v>436</v>
      </c>
    </row>
    <row r="37" spans="1:9">
      <c r="A37" s="108">
        <v>11</v>
      </c>
      <c r="B37" s="109">
        <v>1112</v>
      </c>
      <c r="C37" s="110" t="s">
        <v>73</v>
      </c>
      <c r="D37" s="111" t="s">
        <v>71</v>
      </c>
      <c r="G37" s="42" t="s">
        <v>439</v>
      </c>
      <c r="H37" s="94">
        <v>42081</v>
      </c>
      <c r="I37" s="42" t="s">
        <v>440</v>
      </c>
    </row>
    <row r="38" spans="1:9">
      <c r="A38" s="108">
        <v>12</v>
      </c>
      <c r="B38" s="109">
        <v>1116</v>
      </c>
      <c r="C38" s="110" t="s">
        <v>73</v>
      </c>
      <c r="D38" s="111" t="s">
        <v>71</v>
      </c>
      <c r="G38" s="42" t="s">
        <v>441</v>
      </c>
      <c r="H38" s="94">
        <v>42081</v>
      </c>
      <c r="I38" s="42" t="s">
        <v>442</v>
      </c>
    </row>
    <row r="39" spans="1:9">
      <c r="A39" s="108">
        <v>13</v>
      </c>
      <c r="B39" s="109">
        <v>139</v>
      </c>
      <c r="C39" s="110" t="s">
        <v>74</v>
      </c>
      <c r="D39" s="111" t="s">
        <v>309</v>
      </c>
      <c r="G39" s="42" t="s">
        <v>443</v>
      </c>
      <c r="H39" s="94">
        <v>42081</v>
      </c>
      <c r="I39" s="42" t="s">
        <v>468</v>
      </c>
    </row>
    <row r="40" spans="1:9">
      <c r="A40" s="108">
        <v>15</v>
      </c>
      <c r="B40" s="109">
        <v>152</v>
      </c>
      <c r="C40" s="110" t="s">
        <v>74</v>
      </c>
      <c r="D40" s="111" t="s">
        <v>309</v>
      </c>
      <c r="G40" s="95" t="s">
        <v>438</v>
      </c>
      <c r="H40" s="94">
        <v>42081</v>
      </c>
      <c r="I40" s="95" t="s">
        <v>467</v>
      </c>
    </row>
    <row r="41" spans="1:9">
      <c r="A41" s="108">
        <v>16</v>
      </c>
      <c r="B41" s="109">
        <v>113</v>
      </c>
      <c r="C41" s="110" t="s">
        <v>75</v>
      </c>
      <c r="D41" s="111" t="s">
        <v>310</v>
      </c>
      <c r="G41" s="42" t="s">
        <v>444</v>
      </c>
      <c r="H41" s="94">
        <v>42081</v>
      </c>
      <c r="I41" s="95" t="s">
        <v>445</v>
      </c>
    </row>
    <row r="42" spans="1:9">
      <c r="A42" s="108">
        <v>17</v>
      </c>
      <c r="B42" s="109">
        <v>125</v>
      </c>
      <c r="C42" s="110" t="s">
        <v>75</v>
      </c>
      <c r="D42" s="111" t="s">
        <v>310</v>
      </c>
      <c r="G42" s="42" t="s">
        <v>446</v>
      </c>
      <c r="H42" s="94">
        <v>42081</v>
      </c>
      <c r="I42" s="42" t="s">
        <v>447</v>
      </c>
    </row>
    <row r="43" spans="1:9">
      <c r="A43" s="108">
        <v>18</v>
      </c>
      <c r="B43" s="109">
        <v>126</v>
      </c>
      <c r="C43" s="110" t="s">
        <v>75</v>
      </c>
      <c r="D43" s="111" t="s">
        <v>310</v>
      </c>
      <c r="G43" s="42" t="s">
        <v>446</v>
      </c>
      <c r="H43" s="94">
        <v>42081</v>
      </c>
      <c r="I43" s="42" t="s">
        <v>448</v>
      </c>
    </row>
    <row r="44" spans="1:9">
      <c r="A44" s="108">
        <v>19</v>
      </c>
      <c r="B44" s="109">
        <v>127</v>
      </c>
      <c r="C44" s="110" t="s">
        <v>75</v>
      </c>
      <c r="D44" s="111" t="s">
        <v>310</v>
      </c>
      <c r="G44" s="42" t="s">
        <v>449</v>
      </c>
      <c r="H44" s="94">
        <v>42081</v>
      </c>
      <c r="I44" s="42" t="s">
        <v>450</v>
      </c>
    </row>
    <row r="45" spans="1:9">
      <c r="A45" s="108">
        <v>20</v>
      </c>
      <c r="B45" s="109">
        <v>129</v>
      </c>
      <c r="C45" s="110" t="s">
        <v>75</v>
      </c>
      <c r="D45" s="111" t="s">
        <v>310</v>
      </c>
      <c r="G45" s="42" t="s">
        <v>451</v>
      </c>
      <c r="H45" s="94">
        <v>42081</v>
      </c>
      <c r="I45" s="42" t="s">
        <v>452</v>
      </c>
    </row>
    <row r="46" spans="1:9">
      <c r="A46" s="108">
        <v>21</v>
      </c>
      <c r="B46" s="109">
        <v>130</v>
      </c>
      <c r="C46" s="110" t="s">
        <v>75</v>
      </c>
      <c r="D46" s="111" t="s">
        <v>310</v>
      </c>
      <c r="G46" s="42" t="s">
        <v>453</v>
      </c>
      <c r="H46" s="94">
        <v>42081</v>
      </c>
      <c r="I46" s="42" t="s">
        <v>450</v>
      </c>
    </row>
    <row r="47" spans="1:9">
      <c r="A47" s="108">
        <v>22</v>
      </c>
      <c r="B47" s="109">
        <v>131</v>
      </c>
      <c r="C47" s="110" t="s">
        <v>75</v>
      </c>
      <c r="D47" s="111" t="s">
        <v>310</v>
      </c>
      <c r="G47" s="42" t="s">
        <v>453</v>
      </c>
      <c r="H47" s="94">
        <v>42081</v>
      </c>
      <c r="I47" s="42" t="s">
        <v>454</v>
      </c>
    </row>
    <row r="48" spans="1:9">
      <c r="A48" s="108">
        <v>23</v>
      </c>
      <c r="B48" s="109">
        <v>136</v>
      </c>
      <c r="C48" s="110" t="s">
        <v>76</v>
      </c>
      <c r="D48" s="111" t="s">
        <v>311</v>
      </c>
      <c r="G48" s="42" t="s">
        <v>455</v>
      </c>
      <c r="H48" s="94">
        <v>42081</v>
      </c>
      <c r="I48" s="42" t="s">
        <v>452</v>
      </c>
    </row>
    <row r="49" spans="1:9">
      <c r="A49" s="108">
        <v>24</v>
      </c>
      <c r="B49" s="109">
        <v>137</v>
      </c>
      <c r="C49" s="110" t="s">
        <v>76</v>
      </c>
      <c r="D49" s="111" t="s">
        <v>310</v>
      </c>
      <c r="G49" s="42" t="s">
        <v>456</v>
      </c>
      <c r="H49" s="94">
        <v>42081</v>
      </c>
      <c r="I49" s="42" t="s">
        <v>450</v>
      </c>
    </row>
    <row r="50" spans="1:9">
      <c r="A50" s="108">
        <v>25</v>
      </c>
      <c r="B50" s="109">
        <v>138</v>
      </c>
      <c r="C50" s="110" t="s">
        <v>76</v>
      </c>
      <c r="D50" s="111" t="s">
        <v>310</v>
      </c>
      <c r="G50" s="42" t="s">
        <v>457</v>
      </c>
      <c r="H50" s="94">
        <v>42081</v>
      </c>
      <c r="I50" s="42" t="s">
        <v>458</v>
      </c>
    </row>
    <row r="51" spans="1:9">
      <c r="A51" s="108">
        <v>26</v>
      </c>
      <c r="B51" s="109">
        <v>141</v>
      </c>
      <c r="C51" s="110" t="s">
        <v>76</v>
      </c>
      <c r="D51" s="111" t="s">
        <v>71</v>
      </c>
      <c r="G51" s="42" t="s">
        <v>459</v>
      </c>
      <c r="H51" s="94">
        <v>42081</v>
      </c>
      <c r="I51" s="42" t="s">
        <v>460</v>
      </c>
    </row>
    <row r="52" spans="1:9">
      <c r="A52" s="108">
        <v>28</v>
      </c>
      <c r="B52" s="109">
        <v>143</v>
      </c>
      <c r="C52" s="110" t="s">
        <v>76</v>
      </c>
      <c r="D52" s="111" t="s">
        <v>71</v>
      </c>
      <c r="G52" s="42" t="s">
        <v>461</v>
      </c>
      <c r="H52" s="94">
        <v>42081</v>
      </c>
      <c r="I52" s="42" t="s">
        <v>462</v>
      </c>
    </row>
    <row r="53" spans="1:9">
      <c r="A53" s="108">
        <v>29</v>
      </c>
      <c r="B53" s="109">
        <v>144</v>
      </c>
      <c r="C53" s="110" t="s">
        <v>76</v>
      </c>
      <c r="D53" s="111" t="s">
        <v>309</v>
      </c>
      <c r="G53" s="42" t="s">
        <v>461</v>
      </c>
      <c r="H53" s="94">
        <v>42081</v>
      </c>
      <c r="I53" s="42" t="s">
        <v>463</v>
      </c>
    </row>
    <row r="54" spans="1:9">
      <c r="A54" s="108">
        <v>30</v>
      </c>
      <c r="B54" s="109">
        <v>145</v>
      </c>
      <c r="C54" s="110" t="s">
        <v>76</v>
      </c>
      <c r="D54" s="111" t="s">
        <v>71</v>
      </c>
      <c r="G54" s="42" t="s">
        <v>464</v>
      </c>
      <c r="H54" s="94">
        <v>42081</v>
      </c>
      <c r="I54" s="42" t="s">
        <v>465</v>
      </c>
    </row>
    <row r="55" spans="1:9">
      <c r="A55" s="108">
        <v>31</v>
      </c>
      <c r="B55" s="109">
        <v>146</v>
      </c>
      <c r="C55" s="110" t="s">
        <v>76</v>
      </c>
      <c r="D55" s="111" t="s">
        <v>71</v>
      </c>
      <c r="G55" s="42" t="s">
        <v>464</v>
      </c>
      <c r="H55" s="94">
        <v>42081</v>
      </c>
      <c r="I55" s="42" t="s">
        <v>466</v>
      </c>
    </row>
    <row r="56" spans="1:9">
      <c r="A56" s="108">
        <v>32</v>
      </c>
      <c r="B56" s="109">
        <v>147</v>
      </c>
      <c r="C56" s="110" t="s">
        <v>76</v>
      </c>
      <c r="D56" s="111" t="s">
        <v>71</v>
      </c>
      <c r="G56" s="95" t="s">
        <v>469</v>
      </c>
      <c r="H56" s="94">
        <v>42089</v>
      </c>
      <c r="I56" s="95" t="s">
        <v>470</v>
      </c>
    </row>
    <row r="57" spans="1:9">
      <c r="A57" s="108">
        <v>33</v>
      </c>
      <c r="B57" s="109">
        <v>228</v>
      </c>
      <c r="C57" s="110" t="s">
        <v>76</v>
      </c>
      <c r="D57" s="111" t="s">
        <v>311</v>
      </c>
      <c r="G57" s="95" t="s">
        <v>451</v>
      </c>
      <c r="H57" s="94">
        <v>42166</v>
      </c>
      <c r="I57" s="95" t="s">
        <v>450</v>
      </c>
    </row>
    <row r="58" spans="1:9">
      <c r="A58" s="108">
        <v>34</v>
      </c>
      <c r="B58" s="109">
        <v>149</v>
      </c>
      <c r="C58" s="110" t="s">
        <v>76</v>
      </c>
      <c r="D58" s="111" t="s">
        <v>311</v>
      </c>
      <c r="G58" s="95" t="s">
        <v>455</v>
      </c>
      <c r="H58" s="94">
        <v>42166</v>
      </c>
      <c r="I58" s="95" t="s">
        <v>450</v>
      </c>
    </row>
    <row r="59" spans="1:9">
      <c r="A59" s="108">
        <v>35</v>
      </c>
      <c r="B59" s="109">
        <v>150</v>
      </c>
      <c r="C59" s="110" t="s">
        <v>76</v>
      </c>
      <c r="D59" s="111" t="s">
        <v>71</v>
      </c>
      <c r="G59" s="95" t="s">
        <v>499</v>
      </c>
      <c r="H59" s="94">
        <v>42166</v>
      </c>
      <c r="I59" s="95" t="s">
        <v>123</v>
      </c>
    </row>
    <row r="60" spans="1:9">
      <c r="A60" s="108">
        <v>36</v>
      </c>
      <c r="B60" s="109">
        <v>151</v>
      </c>
      <c r="C60" s="110" t="s">
        <v>76</v>
      </c>
      <c r="D60" s="111" t="s">
        <v>310</v>
      </c>
      <c r="G60" s="95" t="s">
        <v>500</v>
      </c>
      <c r="H60" s="94">
        <v>42166</v>
      </c>
      <c r="I60" s="95" t="s">
        <v>109</v>
      </c>
    </row>
    <row r="61" spans="1:9">
      <c r="A61" s="108">
        <v>37</v>
      </c>
      <c r="B61" s="109">
        <v>153</v>
      </c>
      <c r="C61" s="110" t="s">
        <v>76</v>
      </c>
      <c r="D61" s="111" t="s">
        <v>310</v>
      </c>
      <c r="G61" s="95" t="s">
        <v>501</v>
      </c>
      <c r="H61" s="94">
        <v>42166</v>
      </c>
      <c r="I61" s="95" t="s">
        <v>207</v>
      </c>
    </row>
    <row r="62" spans="1:9">
      <c r="A62" s="108">
        <v>38</v>
      </c>
      <c r="B62" s="109">
        <v>154</v>
      </c>
      <c r="C62" s="110" t="s">
        <v>76</v>
      </c>
      <c r="D62" s="111" t="s">
        <v>71</v>
      </c>
      <c r="G62" s="95" t="s">
        <v>502</v>
      </c>
      <c r="H62" s="94">
        <v>42166</v>
      </c>
      <c r="I62" s="95" t="s">
        <v>206</v>
      </c>
    </row>
    <row r="63" spans="1:9">
      <c r="A63" s="108">
        <v>39</v>
      </c>
      <c r="B63" s="109">
        <v>155</v>
      </c>
      <c r="C63" s="110" t="s">
        <v>76</v>
      </c>
      <c r="D63" s="111" t="s">
        <v>71</v>
      </c>
      <c r="G63" s="95" t="s">
        <v>503</v>
      </c>
      <c r="H63" s="94">
        <v>42166</v>
      </c>
      <c r="I63" s="95" t="s">
        <v>504</v>
      </c>
    </row>
    <row r="64" spans="1:9">
      <c r="A64" s="108">
        <v>40</v>
      </c>
      <c r="B64" s="109">
        <v>157</v>
      </c>
      <c r="C64" s="110" t="s">
        <v>75</v>
      </c>
      <c r="D64" s="111" t="s">
        <v>310</v>
      </c>
      <c r="G64" s="95" t="s">
        <v>505</v>
      </c>
      <c r="H64" s="94">
        <v>42166</v>
      </c>
      <c r="I64" s="95" t="s">
        <v>506</v>
      </c>
    </row>
    <row r="65" spans="1:9">
      <c r="A65" s="108">
        <v>41</v>
      </c>
      <c r="B65" s="109">
        <v>171</v>
      </c>
      <c r="C65" s="110" t="s">
        <v>77</v>
      </c>
      <c r="D65" s="111" t="s">
        <v>310</v>
      </c>
      <c r="G65" s="95" t="s">
        <v>507</v>
      </c>
      <c r="H65" s="94">
        <v>42166</v>
      </c>
      <c r="I65" s="95" t="s">
        <v>508</v>
      </c>
    </row>
    <row r="66" spans="1:9">
      <c r="A66" s="108">
        <v>42</v>
      </c>
      <c r="B66" s="109">
        <v>173</v>
      </c>
      <c r="C66" s="110" t="s">
        <v>78</v>
      </c>
      <c r="D66" s="111" t="s">
        <v>310</v>
      </c>
      <c r="G66" s="95" t="s">
        <v>509</v>
      </c>
      <c r="H66" s="94">
        <v>42166</v>
      </c>
      <c r="I66" s="95" t="s">
        <v>510</v>
      </c>
    </row>
    <row r="67" spans="1:9">
      <c r="A67" s="108">
        <v>43</v>
      </c>
      <c r="B67" s="109">
        <v>174</v>
      </c>
      <c r="C67" s="110" t="s">
        <v>78</v>
      </c>
      <c r="D67" s="111" t="s">
        <v>310</v>
      </c>
      <c r="G67" s="95" t="s">
        <v>511</v>
      </c>
      <c r="H67" s="94">
        <v>42166</v>
      </c>
      <c r="I67" s="95" t="s">
        <v>512</v>
      </c>
    </row>
    <row r="68" spans="1:9">
      <c r="A68" s="108">
        <v>44</v>
      </c>
      <c r="B68" s="109">
        <v>185</v>
      </c>
      <c r="C68" s="110" t="s">
        <v>77</v>
      </c>
      <c r="D68" s="111" t="s">
        <v>310</v>
      </c>
      <c r="G68" s="95" t="s">
        <v>513</v>
      </c>
      <c r="H68" s="94">
        <v>42166</v>
      </c>
      <c r="I68" s="95" t="s">
        <v>514</v>
      </c>
    </row>
    <row r="69" spans="1:9">
      <c r="A69" s="108">
        <v>45</v>
      </c>
      <c r="B69" s="109">
        <v>19</v>
      </c>
      <c r="C69" s="110" t="s">
        <v>79</v>
      </c>
      <c r="D69" s="111" t="s">
        <v>71</v>
      </c>
      <c r="G69" s="95" t="s">
        <v>515</v>
      </c>
      <c r="H69" s="94">
        <v>42166</v>
      </c>
      <c r="I69" s="95" t="s">
        <v>516</v>
      </c>
    </row>
    <row r="70" spans="1:9">
      <c r="A70" s="108">
        <v>46</v>
      </c>
      <c r="B70" s="109">
        <v>78</v>
      </c>
      <c r="C70" s="110" t="s">
        <v>80</v>
      </c>
      <c r="D70" s="111" t="s">
        <v>71</v>
      </c>
      <c r="G70" s="95" t="s">
        <v>517</v>
      </c>
      <c r="H70" s="94">
        <v>42166</v>
      </c>
      <c r="I70" s="95" t="s">
        <v>518</v>
      </c>
    </row>
    <row r="71" spans="1:9">
      <c r="A71" s="108">
        <v>47</v>
      </c>
      <c r="B71" s="109">
        <v>15</v>
      </c>
      <c r="C71" s="110" t="s">
        <v>81</v>
      </c>
      <c r="D71" s="111" t="s">
        <v>71</v>
      </c>
      <c r="G71" s="95" t="s">
        <v>517</v>
      </c>
      <c r="H71" s="94">
        <v>42166</v>
      </c>
      <c r="I71" s="95" t="s">
        <v>519</v>
      </c>
    </row>
    <row r="72" spans="1:9">
      <c r="A72" s="108">
        <v>48</v>
      </c>
      <c r="B72" s="109">
        <v>79</v>
      </c>
      <c r="C72" s="110" t="s">
        <v>82</v>
      </c>
      <c r="D72" s="111" t="s">
        <v>309</v>
      </c>
      <c r="G72" s="95" t="s">
        <v>520</v>
      </c>
      <c r="H72" s="94">
        <v>42166</v>
      </c>
      <c r="I72" s="95" t="s">
        <v>521</v>
      </c>
    </row>
    <row r="73" spans="1:9">
      <c r="A73" s="108">
        <v>49</v>
      </c>
      <c r="B73" s="109">
        <v>128</v>
      </c>
      <c r="C73" s="110" t="s">
        <v>75</v>
      </c>
      <c r="D73" s="111" t="s">
        <v>71</v>
      </c>
      <c r="G73" s="95" t="s">
        <v>520</v>
      </c>
      <c r="H73" s="94">
        <v>42166</v>
      </c>
      <c r="I73" s="95" t="s">
        <v>522</v>
      </c>
    </row>
    <row r="74" spans="1:9">
      <c r="A74" s="108">
        <v>50</v>
      </c>
      <c r="B74" s="109">
        <v>14</v>
      </c>
      <c r="C74" s="110" t="s">
        <v>83</v>
      </c>
      <c r="D74" s="111" t="s">
        <v>71</v>
      </c>
      <c r="G74" s="95" t="s">
        <v>523</v>
      </c>
      <c r="H74" s="94">
        <v>42166</v>
      </c>
      <c r="I74" s="95" t="s">
        <v>524</v>
      </c>
    </row>
    <row r="75" spans="1:9">
      <c r="A75" s="108">
        <v>51</v>
      </c>
      <c r="B75" s="109">
        <v>112</v>
      </c>
      <c r="C75" s="110" t="s">
        <v>84</v>
      </c>
      <c r="D75" s="111">
        <v>1</v>
      </c>
      <c r="G75" s="95" t="s">
        <v>525</v>
      </c>
      <c r="H75" s="94">
        <v>42166</v>
      </c>
      <c r="I75" s="95" t="s">
        <v>526</v>
      </c>
    </row>
    <row r="76" spans="1:9">
      <c r="A76" s="108">
        <v>51</v>
      </c>
      <c r="B76" s="109">
        <v>120</v>
      </c>
      <c r="C76" s="110" t="s">
        <v>84</v>
      </c>
      <c r="D76" s="111">
        <v>2</v>
      </c>
      <c r="G76" s="95" t="s">
        <v>527</v>
      </c>
      <c r="H76" s="94">
        <v>42166</v>
      </c>
      <c r="I76" s="95" t="s">
        <v>528</v>
      </c>
    </row>
    <row r="77" spans="1:9">
      <c r="A77" s="108">
        <v>52</v>
      </c>
      <c r="B77" s="109">
        <v>114</v>
      </c>
      <c r="C77" s="110" t="s">
        <v>85</v>
      </c>
      <c r="D77" s="111" t="s">
        <v>309</v>
      </c>
      <c r="G77" s="95" t="s">
        <v>529</v>
      </c>
      <c r="H77" s="94">
        <v>42166</v>
      </c>
      <c r="I77" s="95" t="s">
        <v>530</v>
      </c>
    </row>
    <row r="78" spans="1:9">
      <c r="A78" s="108">
        <v>53</v>
      </c>
      <c r="B78" s="109">
        <v>115</v>
      </c>
      <c r="C78" s="110" t="s">
        <v>85</v>
      </c>
      <c r="D78" s="111" t="s">
        <v>309</v>
      </c>
      <c r="G78" s="95" t="s">
        <v>531</v>
      </c>
      <c r="H78" s="94">
        <v>42166</v>
      </c>
      <c r="I78" s="95" t="s">
        <v>532</v>
      </c>
    </row>
    <row r="79" spans="1:9">
      <c r="A79" s="108">
        <v>55</v>
      </c>
      <c r="B79" s="109">
        <v>117</v>
      </c>
      <c r="C79" s="110" t="s">
        <v>85</v>
      </c>
      <c r="D79" s="111" t="s">
        <v>309</v>
      </c>
      <c r="G79" s="95" t="s">
        <v>533</v>
      </c>
      <c r="H79" s="94">
        <v>42166</v>
      </c>
      <c r="I79" s="95" t="s">
        <v>534</v>
      </c>
    </row>
    <row r="80" spans="1:9">
      <c r="A80" s="108">
        <v>56</v>
      </c>
      <c r="B80" s="109">
        <v>118</v>
      </c>
      <c r="C80" s="110" t="s">
        <v>85</v>
      </c>
      <c r="D80" s="111" t="s">
        <v>309</v>
      </c>
      <c r="G80" s="95" t="s">
        <v>535</v>
      </c>
      <c r="H80" s="94">
        <v>42166</v>
      </c>
      <c r="I80" s="95" t="s">
        <v>536</v>
      </c>
    </row>
    <row r="81" spans="1:9">
      <c r="A81" s="108">
        <v>57</v>
      </c>
      <c r="B81" s="109">
        <v>119</v>
      </c>
      <c r="C81" s="110" t="s">
        <v>85</v>
      </c>
      <c r="D81" s="111" t="s">
        <v>71</v>
      </c>
      <c r="G81" s="95" t="s">
        <v>537</v>
      </c>
      <c r="H81" s="94">
        <v>42166</v>
      </c>
      <c r="I81" s="95" t="s">
        <v>538</v>
      </c>
    </row>
    <row r="82" spans="1:9">
      <c r="A82" s="108">
        <v>58</v>
      </c>
      <c r="B82" s="109">
        <v>21</v>
      </c>
      <c r="C82" s="110" t="s">
        <v>123</v>
      </c>
      <c r="D82" s="111">
        <v>1</v>
      </c>
      <c r="G82" s="95" t="s">
        <v>537</v>
      </c>
      <c r="H82" s="94">
        <v>42166</v>
      </c>
      <c r="I82" s="95" t="s">
        <v>539</v>
      </c>
    </row>
    <row r="83" spans="1:9">
      <c r="A83" s="108">
        <v>58</v>
      </c>
      <c r="B83" s="109">
        <v>175</v>
      </c>
      <c r="C83" s="110" t="s">
        <v>123</v>
      </c>
      <c r="D83" s="111">
        <v>1</v>
      </c>
      <c r="G83" s="95" t="s">
        <v>540</v>
      </c>
      <c r="H83" s="94">
        <v>42166</v>
      </c>
      <c r="I83" s="95" t="s">
        <v>541</v>
      </c>
    </row>
    <row r="84" spans="1:9">
      <c r="A84" s="108">
        <v>59</v>
      </c>
      <c r="B84" s="109">
        <v>121</v>
      </c>
      <c r="C84" s="110" t="s">
        <v>85</v>
      </c>
      <c r="D84" s="111" t="s">
        <v>309</v>
      </c>
    </row>
    <row r="85" spans="1:9">
      <c r="A85" s="108">
        <v>60</v>
      </c>
      <c r="B85" s="109">
        <v>122</v>
      </c>
      <c r="C85" s="110" t="s">
        <v>85</v>
      </c>
      <c r="D85" s="111" t="s">
        <v>71</v>
      </c>
    </row>
    <row r="86" spans="1:9">
      <c r="A86" s="108">
        <v>62</v>
      </c>
      <c r="B86" s="109">
        <v>1119</v>
      </c>
      <c r="C86" s="110" t="s">
        <v>86</v>
      </c>
      <c r="D86" s="111" t="s">
        <v>312</v>
      </c>
    </row>
    <row r="87" spans="1:9">
      <c r="A87" s="108">
        <v>63</v>
      </c>
      <c r="B87" s="109">
        <v>172</v>
      </c>
      <c r="C87" s="110" t="s">
        <v>78</v>
      </c>
      <c r="D87" s="111" t="s">
        <v>309</v>
      </c>
    </row>
    <row r="88" spans="1:9">
      <c r="A88" s="108">
        <v>64</v>
      </c>
      <c r="B88" s="109">
        <v>1105</v>
      </c>
      <c r="C88" s="110" t="s">
        <v>85</v>
      </c>
      <c r="D88" s="111" t="s">
        <v>71</v>
      </c>
    </row>
    <row r="89" spans="1:9">
      <c r="A89" s="108">
        <v>65</v>
      </c>
      <c r="B89" s="109">
        <v>10</v>
      </c>
      <c r="C89" s="110" t="s">
        <v>87</v>
      </c>
      <c r="D89" s="111" t="s">
        <v>71</v>
      </c>
    </row>
    <row r="90" spans="1:9">
      <c r="A90" s="108">
        <v>66</v>
      </c>
      <c r="B90" s="109">
        <v>1106</v>
      </c>
      <c r="C90" s="110" t="s">
        <v>87</v>
      </c>
      <c r="D90" s="111" t="s">
        <v>71</v>
      </c>
    </row>
    <row r="91" spans="1:9">
      <c r="A91" s="108">
        <v>67</v>
      </c>
      <c r="B91" s="109">
        <v>102</v>
      </c>
      <c r="C91" s="110" t="s">
        <v>88</v>
      </c>
      <c r="D91" s="111" t="s">
        <v>310</v>
      </c>
    </row>
    <row r="92" spans="1:9">
      <c r="A92" s="108">
        <v>71</v>
      </c>
      <c r="B92" s="109">
        <v>109</v>
      </c>
      <c r="C92" s="110" t="s">
        <v>88</v>
      </c>
      <c r="D92" s="111" t="s">
        <v>71</v>
      </c>
    </row>
    <row r="93" spans="1:9">
      <c r="A93" s="108">
        <v>72</v>
      </c>
      <c r="B93" s="109">
        <v>111</v>
      </c>
      <c r="C93" s="110" t="s">
        <v>88</v>
      </c>
      <c r="D93" s="111" t="s">
        <v>71</v>
      </c>
    </row>
    <row r="94" spans="1:9">
      <c r="A94" s="108">
        <v>73</v>
      </c>
      <c r="B94" s="109">
        <v>156</v>
      </c>
      <c r="C94" s="110" t="s">
        <v>88</v>
      </c>
      <c r="D94" s="111" t="s">
        <v>310</v>
      </c>
    </row>
    <row r="95" spans="1:9">
      <c r="A95" s="108">
        <v>74</v>
      </c>
      <c r="B95" s="109">
        <v>17</v>
      </c>
      <c r="C95" s="110" t="s">
        <v>89</v>
      </c>
      <c r="D95" s="111" t="s">
        <v>71</v>
      </c>
    </row>
    <row r="96" spans="1:9">
      <c r="A96" s="108">
        <v>75</v>
      </c>
      <c r="B96" s="109">
        <v>62</v>
      </c>
      <c r="C96" s="110" t="s">
        <v>90</v>
      </c>
      <c r="D96" s="111" t="s">
        <v>71</v>
      </c>
    </row>
    <row r="97" spans="1:4">
      <c r="A97" s="108">
        <v>76</v>
      </c>
      <c r="B97" s="109">
        <v>63</v>
      </c>
      <c r="C97" s="110" t="s">
        <v>90</v>
      </c>
      <c r="D97" s="111" t="s">
        <v>71</v>
      </c>
    </row>
    <row r="98" spans="1:4">
      <c r="A98" s="108">
        <v>77</v>
      </c>
      <c r="B98" s="109">
        <v>134</v>
      </c>
      <c r="C98" s="110" t="s">
        <v>90</v>
      </c>
      <c r="D98" s="111" t="s">
        <v>71</v>
      </c>
    </row>
    <row r="99" spans="1:4">
      <c r="A99" s="108">
        <v>78</v>
      </c>
      <c r="B99" s="109">
        <v>13</v>
      </c>
      <c r="C99" s="110" t="s">
        <v>91</v>
      </c>
      <c r="D99" s="111" t="s">
        <v>71</v>
      </c>
    </row>
    <row r="100" spans="1:4">
      <c r="A100" s="108">
        <v>79</v>
      </c>
      <c r="B100" s="109">
        <v>97</v>
      </c>
      <c r="C100" s="110" t="s">
        <v>92</v>
      </c>
      <c r="D100" s="111">
        <v>2</v>
      </c>
    </row>
    <row r="101" spans="1:4">
      <c r="A101" s="108">
        <v>79</v>
      </c>
      <c r="B101" s="109">
        <v>164</v>
      </c>
      <c r="C101" s="110" t="s">
        <v>92</v>
      </c>
      <c r="D101" s="111">
        <v>1</v>
      </c>
    </row>
    <row r="102" spans="1:4">
      <c r="A102" s="108">
        <v>80</v>
      </c>
      <c r="B102" s="109">
        <v>96</v>
      </c>
      <c r="C102" s="110" t="s">
        <v>93</v>
      </c>
      <c r="D102" s="111" t="s">
        <v>71</v>
      </c>
    </row>
    <row r="103" spans="1:4">
      <c r="A103" s="108">
        <v>81</v>
      </c>
      <c r="B103" s="109">
        <v>60</v>
      </c>
      <c r="C103" s="110" t="s">
        <v>94</v>
      </c>
      <c r="D103" s="111" t="s">
        <v>71</v>
      </c>
    </row>
    <row r="104" spans="1:4">
      <c r="A104" s="108">
        <v>82</v>
      </c>
      <c r="B104" s="109">
        <v>83</v>
      </c>
      <c r="C104" s="110" t="s">
        <v>95</v>
      </c>
      <c r="D104" s="111" t="s">
        <v>71</v>
      </c>
    </row>
    <row r="105" spans="1:4">
      <c r="A105" s="108">
        <v>83</v>
      </c>
      <c r="B105" s="109">
        <v>84</v>
      </c>
      <c r="C105" s="110" t="s">
        <v>95</v>
      </c>
      <c r="D105" s="111" t="s">
        <v>71</v>
      </c>
    </row>
    <row r="106" spans="1:4">
      <c r="A106" s="108">
        <v>84</v>
      </c>
      <c r="B106" s="109">
        <v>85</v>
      </c>
      <c r="C106" s="110" t="s">
        <v>95</v>
      </c>
      <c r="D106" s="111" t="s">
        <v>71</v>
      </c>
    </row>
    <row r="107" spans="1:4">
      <c r="A107" s="108">
        <v>85</v>
      </c>
      <c r="B107" s="109">
        <v>86</v>
      </c>
      <c r="C107" s="110" t="s">
        <v>95</v>
      </c>
      <c r="D107" s="111" t="s">
        <v>71</v>
      </c>
    </row>
    <row r="108" spans="1:4">
      <c r="A108" s="108">
        <v>86</v>
      </c>
      <c r="B108" s="109">
        <v>1107</v>
      </c>
      <c r="C108" s="110" t="s">
        <v>95</v>
      </c>
      <c r="D108" s="111" t="s">
        <v>71</v>
      </c>
    </row>
    <row r="109" spans="1:4">
      <c r="A109" s="108">
        <v>87</v>
      </c>
      <c r="B109" s="109">
        <v>1109</v>
      </c>
      <c r="C109" s="110" t="s">
        <v>95</v>
      </c>
      <c r="D109" s="111" t="s">
        <v>71</v>
      </c>
    </row>
    <row r="110" spans="1:4">
      <c r="A110" s="108">
        <v>88</v>
      </c>
      <c r="B110" s="109">
        <v>1113</v>
      </c>
      <c r="C110" s="110" t="s">
        <v>95</v>
      </c>
      <c r="D110" s="111" t="s">
        <v>71</v>
      </c>
    </row>
    <row r="111" spans="1:4">
      <c r="A111" s="108">
        <v>91</v>
      </c>
      <c r="B111" s="109">
        <v>3</v>
      </c>
      <c r="C111" s="110" t="s">
        <v>96</v>
      </c>
      <c r="D111" s="111" t="s">
        <v>71</v>
      </c>
    </row>
    <row r="112" spans="1:4">
      <c r="A112" s="108">
        <v>92</v>
      </c>
      <c r="B112" s="109">
        <v>4</v>
      </c>
      <c r="C112" s="110" t="s">
        <v>96</v>
      </c>
      <c r="D112" s="111" t="s">
        <v>71</v>
      </c>
    </row>
    <row r="113" spans="1:4">
      <c r="A113" s="108">
        <v>93</v>
      </c>
      <c r="B113" s="109">
        <v>30</v>
      </c>
      <c r="C113" s="110" t="s">
        <v>97</v>
      </c>
      <c r="D113" s="111">
        <v>1</v>
      </c>
    </row>
    <row r="114" spans="1:4">
      <c r="A114" s="108">
        <v>93</v>
      </c>
      <c r="B114" s="109">
        <v>214</v>
      </c>
      <c r="C114" s="110" t="s">
        <v>97</v>
      </c>
      <c r="D114" s="111">
        <v>2</v>
      </c>
    </row>
    <row r="115" spans="1:4">
      <c r="A115" s="108">
        <v>94</v>
      </c>
      <c r="B115" s="109">
        <v>1108</v>
      </c>
      <c r="C115" s="110" t="s">
        <v>96</v>
      </c>
      <c r="D115" s="111" t="s">
        <v>71</v>
      </c>
    </row>
    <row r="116" spans="1:4">
      <c r="A116" s="108">
        <v>95</v>
      </c>
      <c r="B116" s="109">
        <v>1110</v>
      </c>
      <c r="C116" s="110" t="s">
        <v>96</v>
      </c>
      <c r="D116" s="111" t="s">
        <v>71</v>
      </c>
    </row>
    <row r="117" spans="1:4">
      <c r="A117" s="108">
        <v>96</v>
      </c>
      <c r="B117" s="109">
        <v>1114</v>
      </c>
      <c r="C117" s="110" t="s">
        <v>96</v>
      </c>
      <c r="D117" s="111" t="s">
        <v>71</v>
      </c>
    </row>
    <row r="118" spans="1:4">
      <c r="A118" s="108">
        <v>97</v>
      </c>
      <c r="B118" s="109">
        <v>54</v>
      </c>
      <c r="C118" s="110" t="s">
        <v>98</v>
      </c>
      <c r="D118" s="111" t="s">
        <v>71</v>
      </c>
    </row>
    <row r="119" spans="1:4">
      <c r="A119" s="108">
        <v>98</v>
      </c>
      <c r="B119" s="109">
        <v>12</v>
      </c>
      <c r="C119" s="110" t="s">
        <v>99</v>
      </c>
      <c r="D119" s="111" t="s">
        <v>71</v>
      </c>
    </row>
    <row r="120" spans="1:4">
      <c r="A120" s="108">
        <v>99</v>
      </c>
      <c r="B120" s="109">
        <v>75</v>
      </c>
      <c r="C120" s="110" t="s">
        <v>100</v>
      </c>
      <c r="D120" s="111" t="s">
        <v>309</v>
      </c>
    </row>
    <row r="121" spans="1:4">
      <c r="A121" s="108">
        <v>100</v>
      </c>
      <c r="B121" s="109">
        <v>76</v>
      </c>
      <c r="C121" s="110" t="s">
        <v>100</v>
      </c>
      <c r="D121" s="111" t="s">
        <v>309</v>
      </c>
    </row>
    <row r="122" spans="1:4">
      <c r="A122" s="108">
        <v>101</v>
      </c>
      <c r="B122" s="109">
        <v>7</v>
      </c>
      <c r="C122" s="110" t="s">
        <v>101</v>
      </c>
      <c r="D122" s="111" t="s">
        <v>71</v>
      </c>
    </row>
    <row r="123" spans="1:4">
      <c r="A123" s="108">
        <v>102</v>
      </c>
      <c r="B123" s="109">
        <v>8</v>
      </c>
      <c r="C123" s="110" t="s">
        <v>101</v>
      </c>
      <c r="D123" s="111" t="s">
        <v>71</v>
      </c>
    </row>
    <row r="124" spans="1:4">
      <c r="A124" s="108">
        <v>103</v>
      </c>
      <c r="B124" s="109">
        <v>9</v>
      </c>
      <c r="C124" s="110" t="s">
        <v>101</v>
      </c>
      <c r="D124" s="111" t="s">
        <v>71</v>
      </c>
    </row>
    <row r="125" spans="1:4">
      <c r="A125" s="108">
        <v>104</v>
      </c>
      <c r="B125" s="109">
        <v>61</v>
      </c>
      <c r="C125" s="110" t="s">
        <v>102</v>
      </c>
      <c r="D125" s="111" t="s">
        <v>310</v>
      </c>
    </row>
    <row r="126" spans="1:4">
      <c r="A126" s="108">
        <v>105</v>
      </c>
      <c r="B126" s="109">
        <v>65</v>
      </c>
      <c r="C126" s="110" t="s">
        <v>102</v>
      </c>
      <c r="D126" s="111" t="s">
        <v>71</v>
      </c>
    </row>
    <row r="127" spans="1:4">
      <c r="A127" s="108">
        <v>106</v>
      </c>
      <c r="B127" s="109">
        <v>66</v>
      </c>
      <c r="C127" s="110" t="s">
        <v>102</v>
      </c>
      <c r="D127" s="111" t="s">
        <v>310</v>
      </c>
    </row>
    <row r="128" spans="1:4">
      <c r="A128" s="108">
        <v>107</v>
      </c>
      <c r="B128" s="109">
        <v>67</v>
      </c>
      <c r="C128" s="110" t="s">
        <v>102</v>
      </c>
      <c r="D128" s="111" t="s">
        <v>310</v>
      </c>
    </row>
    <row r="129" spans="1:4">
      <c r="A129" s="108">
        <v>108</v>
      </c>
      <c r="B129" s="109">
        <v>68</v>
      </c>
      <c r="C129" s="110" t="s">
        <v>102</v>
      </c>
      <c r="D129" s="111" t="s">
        <v>310</v>
      </c>
    </row>
    <row r="130" spans="1:4">
      <c r="A130" s="108">
        <v>109</v>
      </c>
      <c r="B130" s="109">
        <v>69</v>
      </c>
      <c r="C130" s="110" t="s">
        <v>102</v>
      </c>
      <c r="D130" s="111" t="s">
        <v>71</v>
      </c>
    </row>
    <row r="131" spans="1:4">
      <c r="A131" s="108">
        <v>110</v>
      </c>
      <c r="B131" s="109">
        <v>1348</v>
      </c>
      <c r="C131" s="110" t="s">
        <v>102</v>
      </c>
      <c r="D131" s="111" t="s">
        <v>71</v>
      </c>
    </row>
    <row r="132" spans="1:4">
      <c r="A132" s="108">
        <v>111</v>
      </c>
      <c r="B132" s="109">
        <v>91</v>
      </c>
      <c r="C132" s="110" t="s">
        <v>103</v>
      </c>
      <c r="D132" s="111" t="s">
        <v>71</v>
      </c>
    </row>
    <row r="133" spans="1:4">
      <c r="A133" s="108">
        <v>112</v>
      </c>
      <c r="B133" s="109">
        <v>22</v>
      </c>
      <c r="C133" s="110" t="s">
        <v>104</v>
      </c>
      <c r="D133" s="111" t="s">
        <v>309</v>
      </c>
    </row>
    <row r="134" spans="1:4">
      <c r="A134" s="108">
        <v>113</v>
      </c>
      <c r="B134" s="109">
        <v>23</v>
      </c>
      <c r="C134" s="110" t="s">
        <v>104</v>
      </c>
      <c r="D134" s="111" t="s">
        <v>309</v>
      </c>
    </row>
    <row r="135" spans="1:4">
      <c r="A135" s="108">
        <v>115</v>
      </c>
      <c r="B135" s="109">
        <v>25</v>
      </c>
      <c r="C135" s="110" t="s">
        <v>104</v>
      </c>
      <c r="D135" s="111" t="s">
        <v>71</v>
      </c>
    </row>
    <row r="136" spans="1:4">
      <c r="A136" s="108">
        <v>116</v>
      </c>
      <c r="B136" s="109">
        <v>26</v>
      </c>
      <c r="C136" s="110" t="s">
        <v>104</v>
      </c>
      <c r="D136" s="111" t="s">
        <v>71</v>
      </c>
    </row>
    <row r="137" spans="1:4">
      <c r="A137" s="108">
        <v>117</v>
      </c>
      <c r="B137" s="109">
        <v>1349</v>
      </c>
      <c r="C137" s="110" t="s">
        <v>104</v>
      </c>
      <c r="D137" s="111" t="s">
        <v>71</v>
      </c>
    </row>
    <row r="138" spans="1:4">
      <c r="A138" s="108">
        <v>118</v>
      </c>
      <c r="B138" s="109">
        <v>6</v>
      </c>
      <c r="C138" s="110" t="s">
        <v>105</v>
      </c>
      <c r="D138" s="111" t="s">
        <v>71</v>
      </c>
    </row>
    <row r="139" spans="1:4">
      <c r="A139" s="108">
        <v>119</v>
      </c>
      <c r="B139" s="109">
        <v>1350</v>
      </c>
      <c r="C139" s="110" t="s">
        <v>105</v>
      </c>
      <c r="D139" s="111" t="s">
        <v>71</v>
      </c>
    </row>
    <row r="140" spans="1:4">
      <c r="A140" s="108">
        <v>120</v>
      </c>
      <c r="B140" s="109">
        <v>11</v>
      </c>
      <c r="C140" s="110" t="s">
        <v>78</v>
      </c>
      <c r="D140" s="111" t="s">
        <v>71</v>
      </c>
    </row>
    <row r="141" spans="1:4">
      <c r="A141" s="108">
        <v>121</v>
      </c>
      <c r="B141" s="109">
        <v>26</v>
      </c>
      <c r="C141" s="110" t="s">
        <v>106</v>
      </c>
      <c r="D141" s="111">
        <v>2</v>
      </c>
    </row>
    <row r="142" spans="1:4">
      <c r="A142" s="108">
        <v>121</v>
      </c>
      <c r="B142" s="109">
        <v>224</v>
      </c>
      <c r="C142" s="110" t="s">
        <v>106</v>
      </c>
      <c r="D142" s="111">
        <v>1</v>
      </c>
    </row>
    <row r="143" spans="1:4">
      <c r="A143" s="108">
        <v>122</v>
      </c>
      <c r="B143" s="109">
        <v>201</v>
      </c>
      <c r="C143" s="110" t="s">
        <v>107</v>
      </c>
      <c r="D143" s="111">
        <v>1</v>
      </c>
    </row>
    <row r="144" spans="1:4">
      <c r="A144" s="108">
        <v>122</v>
      </c>
      <c r="B144" s="109">
        <v>245</v>
      </c>
      <c r="C144" s="110" t="s">
        <v>107</v>
      </c>
      <c r="D144" s="111">
        <v>2</v>
      </c>
    </row>
    <row r="145" spans="1:4">
      <c r="A145" s="108">
        <v>123</v>
      </c>
      <c r="B145" s="109">
        <v>1307</v>
      </c>
      <c r="C145" s="110" t="s">
        <v>108</v>
      </c>
      <c r="D145" s="111">
        <v>1</v>
      </c>
    </row>
    <row r="146" spans="1:4">
      <c r="A146" s="108">
        <v>124</v>
      </c>
      <c r="B146" s="109">
        <v>1319</v>
      </c>
      <c r="C146" s="110" t="s">
        <v>108</v>
      </c>
      <c r="D146" s="111">
        <v>1</v>
      </c>
    </row>
    <row r="147" spans="1:4">
      <c r="A147" s="108">
        <v>125</v>
      </c>
      <c r="B147" s="109">
        <v>1315</v>
      </c>
      <c r="C147" s="110" t="s">
        <v>108</v>
      </c>
      <c r="D147" s="111">
        <v>1</v>
      </c>
    </row>
    <row r="148" spans="1:4">
      <c r="A148" s="108">
        <v>126</v>
      </c>
      <c r="B148" s="109">
        <v>1193</v>
      </c>
      <c r="C148" s="110" t="s">
        <v>109</v>
      </c>
      <c r="D148" s="111">
        <v>1</v>
      </c>
    </row>
    <row r="149" spans="1:4">
      <c r="A149" s="108">
        <v>126</v>
      </c>
      <c r="B149" s="109">
        <v>1194</v>
      </c>
      <c r="C149" s="110" t="s">
        <v>109</v>
      </c>
      <c r="D149" s="111">
        <v>2</v>
      </c>
    </row>
    <row r="150" spans="1:4">
      <c r="A150" s="108">
        <v>127</v>
      </c>
      <c r="B150" s="109">
        <v>80</v>
      </c>
      <c r="C150" s="110" t="s">
        <v>110</v>
      </c>
      <c r="D150" s="111" t="s">
        <v>310</v>
      </c>
    </row>
    <row r="151" spans="1:4">
      <c r="A151" s="108">
        <v>127</v>
      </c>
      <c r="B151" s="109">
        <v>148</v>
      </c>
      <c r="C151" s="110" t="s">
        <v>110</v>
      </c>
      <c r="D151" s="111">
        <v>1</v>
      </c>
    </row>
    <row r="152" spans="1:4">
      <c r="A152" s="108">
        <v>127</v>
      </c>
      <c r="B152" s="109">
        <v>221</v>
      </c>
      <c r="C152" s="110" t="s">
        <v>110</v>
      </c>
      <c r="D152" s="111" t="s">
        <v>312</v>
      </c>
    </row>
    <row r="153" spans="1:4">
      <c r="A153" s="108">
        <v>128</v>
      </c>
      <c r="B153" s="109">
        <v>1120</v>
      </c>
      <c r="C153" s="110" t="s">
        <v>111</v>
      </c>
      <c r="D153" s="111">
        <v>1</v>
      </c>
    </row>
    <row r="154" spans="1:4">
      <c r="A154" s="108">
        <v>128</v>
      </c>
      <c r="B154" s="109">
        <v>1121</v>
      </c>
      <c r="C154" s="110" t="s">
        <v>111</v>
      </c>
      <c r="D154" s="111">
        <v>1</v>
      </c>
    </row>
    <row r="155" spans="1:4">
      <c r="A155" s="108">
        <v>128</v>
      </c>
      <c r="B155" s="109">
        <v>1122</v>
      </c>
      <c r="C155" s="110" t="s">
        <v>111</v>
      </c>
      <c r="D155" s="111">
        <v>2</v>
      </c>
    </row>
    <row r="156" spans="1:4">
      <c r="A156" s="108">
        <v>129</v>
      </c>
      <c r="B156" s="109">
        <v>169</v>
      </c>
      <c r="C156" s="110" t="s">
        <v>110</v>
      </c>
      <c r="D156" s="111">
        <v>1</v>
      </c>
    </row>
    <row r="157" spans="1:4">
      <c r="A157" s="108">
        <v>129</v>
      </c>
      <c r="B157" s="109">
        <v>202</v>
      </c>
      <c r="C157" s="110" t="s">
        <v>110</v>
      </c>
      <c r="D157" s="111">
        <v>1</v>
      </c>
    </row>
    <row r="158" spans="1:4">
      <c r="A158" s="108">
        <v>129</v>
      </c>
      <c r="B158" s="109">
        <v>222</v>
      </c>
      <c r="C158" s="110" t="s">
        <v>110</v>
      </c>
      <c r="D158" s="111">
        <v>2</v>
      </c>
    </row>
    <row r="159" spans="1:4">
      <c r="A159" s="108">
        <v>130</v>
      </c>
      <c r="B159" s="109">
        <v>1308</v>
      </c>
      <c r="C159" s="110" t="s">
        <v>112</v>
      </c>
      <c r="D159" s="111">
        <v>1</v>
      </c>
    </row>
    <row r="160" spans="1:4">
      <c r="A160" s="108">
        <v>130</v>
      </c>
      <c r="B160" s="109">
        <v>1309</v>
      </c>
      <c r="C160" s="110" t="s">
        <v>112</v>
      </c>
      <c r="D160" s="111">
        <v>1</v>
      </c>
    </row>
    <row r="161" spans="1:4">
      <c r="A161" s="108">
        <v>130</v>
      </c>
      <c r="B161" s="109">
        <v>1310</v>
      </c>
      <c r="C161" s="110" t="s">
        <v>112</v>
      </c>
      <c r="D161" s="111">
        <v>2</v>
      </c>
    </row>
    <row r="162" spans="1:4">
      <c r="A162" s="108">
        <v>131</v>
      </c>
      <c r="B162" s="109">
        <v>1311</v>
      </c>
      <c r="C162" s="110" t="s">
        <v>112</v>
      </c>
      <c r="D162" s="111">
        <v>1</v>
      </c>
    </row>
    <row r="163" spans="1:4">
      <c r="A163" s="108">
        <v>131</v>
      </c>
      <c r="B163" s="109">
        <v>1312</v>
      </c>
      <c r="C163" s="110" t="s">
        <v>112</v>
      </c>
      <c r="D163" s="111">
        <v>1</v>
      </c>
    </row>
    <row r="164" spans="1:4">
      <c r="A164" s="108">
        <v>131</v>
      </c>
      <c r="B164" s="109">
        <v>1313</v>
      </c>
      <c r="C164" s="110" t="s">
        <v>112</v>
      </c>
      <c r="D164" s="111">
        <v>2</v>
      </c>
    </row>
    <row r="165" spans="1:4">
      <c r="A165" s="108">
        <v>132</v>
      </c>
      <c r="B165" s="109">
        <v>92</v>
      </c>
      <c r="C165" s="110" t="s">
        <v>113</v>
      </c>
      <c r="D165" s="111" t="s">
        <v>309</v>
      </c>
    </row>
    <row r="166" spans="1:4">
      <c r="A166" s="108">
        <v>132</v>
      </c>
      <c r="B166" s="109">
        <v>210</v>
      </c>
      <c r="C166" s="110" t="s">
        <v>113</v>
      </c>
      <c r="D166" s="111">
        <v>2</v>
      </c>
    </row>
    <row r="167" spans="1:4">
      <c r="A167" s="108">
        <v>132</v>
      </c>
      <c r="B167" s="109">
        <v>234</v>
      </c>
      <c r="C167" s="110" t="s">
        <v>113</v>
      </c>
      <c r="D167" s="111" t="s">
        <v>309</v>
      </c>
    </row>
    <row r="168" spans="1:4">
      <c r="A168" s="108">
        <v>132</v>
      </c>
      <c r="B168" s="109">
        <v>236</v>
      </c>
      <c r="C168" s="110" t="s">
        <v>113</v>
      </c>
      <c r="D168" s="111" t="s">
        <v>309</v>
      </c>
    </row>
    <row r="169" spans="1:4">
      <c r="A169" s="108">
        <v>133</v>
      </c>
      <c r="B169" s="109">
        <v>92</v>
      </c>
      <c r="C169" s="110" t="s">
        <v>113</v>
      </c>
      <c r="D169" s="111">
        <v>1</v>
      </c>
    </row>
    <row r="170" spans="1:4">
      <c r="A170" s="108">
        <v>133</v>
      </c>
      <c r="B170" s="109">
        <v>210</v>
      </c>
      <c r="C170" s="110" t="s">
        <v>113</v>
      </c>
      <c r="D170" s="111">
        <v>2</v>
      </c>
    </row>
    <row r="171" spans="1:4">
      <c r="A171" s="108">
        <v>133</v>
      </c>
      <c r="B171" s="109">
        <v>233</v>
      </c>
      <c r="C171" s="110" t="s">
        <v>113</v>
      </c>
      <c r="D171" s="111">
        <v>1</v>
      </c>
    </row>
    <row r="172" spans="1:4">
      <c r="A172" s="108">
        <v>133</v>
      </c>
      <c r="B172" s="109">
        <v>246</v>
      </c>
      <c r="C172" s="110" t="s">
        <v>113</v>
      </c>
      <c r="D172" s="111">
        <v>1</v>
      </c>
    </row>
    <row r="173" spans="1:4">
      <c r="A173" s="108">
        <v>134</v>
      </c>
      <c r="B173" s="109">
        <v>101</v>
      </c>
      <c r="C173" s="110" t="s">
        <v>113</v>
      </c>
      <c r="D173" s="111">
        <v>1</v>
      </c>
    </row>
    <row r="174" spans="1:4">
      <c r="A174" s="108">
        <v>134</v>
      </c>
      <c r="B174" s="109">
        <v>210</v>
      </c>
      <c r="C174" s="110" t="s">
        <v>113</v>
      </c>
      <c r="D174" s="111">
        <v>2</v>
      </c>
    </row>
    <row r="175" spans="1:4">
      <c r="A175" s="108">
        <v>134</v>
      </c>
      <c r="B175" s="109">
        <v>232</v>
      </c>
      <c r="C175" s="110" t="s">
        <v>113</v>
      </c>
      <c r="D175" s="111">
        <v>1</v>
      </c>
    </row>
    <row r="176" spans="1:4">
      <c r="A176" s="108">
        <v>134</v>
      </c>
      <c r="B176" s="109">
        <v>250</v>
      </c>
      <c r="C176" s="110" t="s">
        <v>113</v>
      </c>
      <c r="D176" s="111">
        <v>1</v>
      </c>
    </row>
    <row r="177" spans="1:4">
      <c r="A177" s="108">
        <v>135</v>
      </c>
      <c r="B177" s="109">
        <v>38</v>
      </c>
      <c r="C177" s="110" t="s">
        <v>113</v>
      </c>
      <c r="D177" s="111">
        <v>1</v>
      </c>
    </row>
    <row r="178" spans="1:4">
      <c r="A178" s="108">
        <v>135</v>
      </c>
      <c r="B178" s="109">
        <v>80</v>
      </c>
      <c r="C178" s="110" t="s">
        <v>113</v>
      </c>
      <c r="D178" s="111">
        <v>1</v>
      </c>
    </row>
    <row r="179" spans="1:4">
      <c r="A179" s="108">
        <v>135</v>
      </c>
      <c r="B179" s="109">
        <v>221</v>
      </c>
      <c r="C179" s="110" t="s">
        <v>113</v>
      </c>
      <c r="D179" s="111" t="s">
        <v>312</v>
      </c>
    </row>
    <row r="180" spans="1:4">
      <c r="A180" s="108">
        <v>135</v>
      </c>
      <c r="B180" s="109">
        <v>247</v>
      </c>
      <c r="C180" s="110" t="s">
        <v>113</v>
      </c>
      <c r="D180" s="111">
        <v>1</v>
      </c>
    </row>
    <row r="181" spans="1:4">
      <c r="A181" s="108">
        <v>136</v>
      </c>
      <c r="B181" s="109">
        <v>124</v>
      </c>
      <c r="C181" s="110" t="s">
        <v>113</v>
      </c>
      <c r="D181" s="111">
        <v>1</v>
      </c>
    </row>
    <row r="182" spans="1:4">
      <c r="A182" s="108">
        <v>136</v>
      </c>
      <c r="B182" s="109">
        <v>202</v>
      </c>
      <c r="C182" s="110" t="s">
        <v>113</v>
      </c>
      <c r="D182" s="111">
        <v>1</v>
      </c>
    </row>
    <row r="183" spans="1:4">
      <c r="A183" s="108">
        <v>136</v>
      </c>
      <c r="B183" s="109">
        <v>222</v>
      </c>
      <c r="C183" s="110" t="s">
        <v>113</v>
      </c>
      <c r="D183" s="111">
        <v>2</v>
      </c>
    </row>
    <row r="184" spans="1:4">
      <c r="A184" s="108">
        <v>136</v>
      </c>
      <c r="B184" s="109">
        <v>246</v>
      </c>
      <c r="C184" s="110" t="s">
        <v>113</v>
      </c>
      <c r="D184" s="111">
        <v>1</v>
      </c>
    </row>
    <row r="185" spans="1:4">
      <c r="A185" s="108">
        <v>137</v>
      </c>
      <c r="B185" s="109">
        <v>203</v>
      </c>
      <c r="C185" s="110" t="s">
        <v>113</v>
      </c>
      <c r="D185" s="111" t="s">
        <v>114</v>
      </c>
    </row>
    <row r="186" spans="1:4">
      <c r="A186" s="108">
        <v>137</v>
      </c>
      <c r="B186" s="109">
        <v>222</v>
      </c>
      <c r="C186" s="110" t="s">
        <v>113</v>
      </c>
      <c r="D186" s="111" t="s">
        <v>114</v>
      </c>
    </row>
    <row r="187" spans="1:4">
      <c r="A187" s="108">
        <v>137</v>
      </c>
      <c r="B187" s="109">
        <v>223</v>
      </c>
      <c r="C187" s="110" t="s">
        <v>113</v>
      </c>
      <c r="D187" s="111" t="s">
        <v>114</v>
      </c>
    </row>
    <row r="188" spans="1:4">
      <c r="A188" s="108">
        <v>137</v>
      </c>
      <c r="B188" s="109">
        <v>229</v>
      </c>
      <c r="C188" s="110" t="s">
        <v>113</v>
      </c>
      <c r="D188" s="111" t="s">
        <v>114</v>
      </c>
    </row>
    <row r="189" spans="1:4">
      <c r="A189" s="108">
        <v>138</v>
      </c>
      <c r="B189" s="109">
        <v>5</v>
      </c>
      <c r="C189" s="110" t="s">
        <v>113</v>
      </c>
      <c r="D189" s="111" t="s">
        <v>309</v>
      </c>
    </row>
    <row r="190" spans="1:4">
      <c r="A190" s="108">
        <v>138</v>
      </c>
      <c r="B190" s="109">
        <v>88</v>
      </c>
      <c r="C190" s="110" t="s">
        <v>113</v>
      </c>
      <c r="D190" s="111" t="s">
        <v>309</v>
      </c>
    </row>
    <row r="191" spans="1:4">
      <c r="A191" s="108">
        <v>138</v>
      </c>
      <c r="B191" s="109">
        <v>208</v>
      </c>
      <c r="C191" s="110" t="s">
        <v>113</v>
      </c>
      <c r="D191" s="111">
        <v>2</v>
      </c>
    </row>
    <row r="192" spans="1:4">
      <c r="A192" s="108">
        <v>138</v>
      </c>
      <c r="B192" s="109">
        <v>235</v>
      </c>
      <c r="C192" s="110" t="s">
        <v>113</v>
      </c>
      <c r="D192" s="111" t="s">
        <v>309</v>
      </c>
    </row>
    <row r="193" spans="1:4">
      <c r="A193" s="108">
        <v>140</v>
      </c>
      <c r="B193" s="109">
        <v>1395</v>
      </c>
      <c r="C193" s="110" t="s">
        <v>97</v>
      </c>
      <c r="D193" s="111">
        <v>2</v>
      </c>
    </row>
    <row r="194" spans="1:4">
      <c r="A194" s="108">
        <v>140</v>
      </c>
      <c r="B194" s="109">
        <v>1396</v>
      </c>
      <c r="C194" s="110" t="s">
        <v>97</v>
      </c>
      <c r="D194" s="111">
        <v>1</v>
      </c>
    </row>
    <row r="195" spans="1:4">
      <c r="A195" s="108">
        <v>141</v>
      </c>
      <c r="B195" s="109">
        <v>189</v>
      </c>
      <c r="C195" s="110" t="s">
        <v>115</v>
      </c>
      <c r="D195" s="111">
        <v>1</v>
      </c>
    </row>
    <row r="196" spans="1:4">
      <c r="A196" s="108">
        <v>141</v>
      </c>
      <c r="B196" s="109">
        <v>210</v>
      </c>
      <c r="C196" s="110" t="s">
        <v>115</v>
      </c>
      <c r="D196" s="111">
        <v>2</v>
      </c>
    </row>
    <row r="197" spans="1:4">
      <c r="A197" s="108">
        <v>141</v>
      </c>
      <c r="B197" s="109">
        <v>233</v>
      </c>
      <c r="C197" s="110" t="s">
        <v>115</v>
      </c>
      <c r="D197" s="111">
        <v>1</v>
      </c>
    </row>
    <row r="198" spans="1:4">
      <c r="A198" s="108">
        <v>141</v>
      </c>
      <c r="B198" s="109">
        <v>249</v>
      </c>
      <c r="C198" s="110" t="s">
        <v>115</v>
      </c>
      <c r="D198" s="111">
        <v>1</v>
      </c>
    </row>
    <row r="199" spans="1:4">
      <c r="A199" s="108">
        <v>141</v>
      </c>
      <c r="B199" s="109">
        <v>252</v>
      </c>
      <c r="C199" s="110" t="s">
        <v>115</v>
      </c>
      <c r="D199" s="111">
        <v>1</v>
      </c>
    </row>
    <row r="200" spans="1:4">
      <c r="A200" s="108">
        <v>142</v>
      </c>
      <c r="B200" s="109">
        <v>132</v>
      </c>
      <c r="C200" s="110" t="s">
        <v>115</v>
      </c>
      <c r="D200" s="111">
        <v>1</v>
      </c>
    </row>
    <row r="201" spans="1:4">
      <c r="A201" s="108">
        <v>142</v>
      </c>
      <c r="B201" s="109">
        <v>206</v>
      </c>
      <c r="C201" s="110" t="s">
        <v>115</v>
      </c>
      <c r="D201" s="111">
        <v>2</v>
      </c>
    </row>
    <row r="202" spans="1:4">
      <c r="A202" s="108">
        <v>142</v>
      </c>
      <c r="B202" s="109">
        <v>230</v>
      </c>
      <c r="C202" s="110" t="s">
        <v>115</v>
      </c>
      <c r="D202" s="111">
        <v>1</v>
      </c>
    </row>
    <row r="203" spans="1:4">
      <c r="A203" s="108">
        <v>142</v>
      </c>
      <c r="B203" s="109">
        <v>249</v>
      </c>
      <c r="C203" s="110" t="s">
        <v>115</v>
      </c>
      <c r="D203" s="111">
        <v>1</v>
      </c>
    </row>
    <row r="204" spans="1:4">
      <c r="A204" s="108">
        <v>142</v>
      </c>
      <c r="B204" s="109">
        <v>252</v>
      </c>
      <c r="C204" s="110" t="s">
        <v>115</v>
      </c>
      <c r="D204" s="111">
        <v>1</v>
      </c>
    </row>
    <row r="205" spans="1:4">
      <c r="A205" s="108">
        <v>143</v>
      </c>
      <c r="B205" s="109">
        <v>47</v>
      </c>
      <c r="C205" s="110" t="s">
        <v>100</v>
      </c>
      <c r="D205" s="111" t="s">
        <v>71</v>
      </c>
    </row>
    <row r="206" spans="1:4">
      <c r="A206" s="108">
        <v>144</v>
      </c>
      <c r="B206" s="109">
        <v>93</v>
      </c>
      <c r="C206" s="110" t="s">
        <v>116</v>
      </c>
      <c r="D206" s="111">
        <v>1</v>
      </c>
    </row>
    <row r="207" spans="1:4">
      <c r="A207" s="108">
        <v>144</v>
      </c>
      <c r="B207" s="109">
        <v>208</v>
      </c>
      <c r="C207" s="110" t="s">
        <v>116</v>
      </c>
      <c r="D207" s="111">
        <v>2</v>
      </c>
    </row>
    <row r="208" spans="1:4">
      <c r="A208" s="108">
        <v>144</v>
      </c>
      <c r="B208" s="109">
        <v>239</v>
      </c>
      <c r="C208" s="110" t="s">
        <v>116</v>
      </c>
      <c r="D208" s="111">
        <v>1</v>
      </c>
    </row>
    <row r="209" spans="1:4">
      <c r="A209" s="108">
        <v>144</v>
      </c>
      <c r="B209" s="109">
        <v>243</v>
      </c>
      <c r="C209" s="110" t="s">
        <v>116</v>
      </c>
      <c r="D209" s="111">
        <v>1</v>
      </c>
    </row>
    <row r="210" spans="1:4">
      <c r="A210" s="108">
        <v>144</v>
      </c>
      <c r="B210" s="109">
        <v>248</v>
      </c>
      <c r="C210" s="110" t="s">
        <v>116</v>
      </c>
      <c r="D210" s="111">
        <v>1</v>
      </c>
    </row>
    <row r="211" spans="1:4">
      <c r="A211" s="108">
        <v>144</v>
      </c>
      <c r="B211" s="109">
        <v>251</v>
      </c>
      <c r="C211" s="110" t="s">
        <v>116</v>
      </c>
      <c r="D211" s="111">
        <v>1</v>
      </c>
    </row>
    <row r="212" spans="1:4">
      <c r="A212" s="108">
        <v>145</v>
      </c>
      <c r="B212" s="109">
        <v>210</v>
      </c>
      <c r="C212" s="110" t="s">
        <v>116</v>
      </c>
      <c r="D212" s="111">
        <v>2</v>
      </c>
    </row>
    <row r="213" spans="1:4">
      <c r="A213" s="108">
        <v>145</v>
      </c>
      <c r="B213" s="109">
        <v>249</v>
      </c>
      <c r="C213" s="110" t="s">
        <v>116</v>
      </c>
      <c r="D213" s="111">
        <v>1</v>
      </c>
    </row>
    <row r="214" spans="1:4">
      <c r="A214" s="108">
        <v>145</v>
      </c>
      <c r="B214" s="109">
        <v>92</v>
      </c>
      <c r="C214" s="110" t="s">
        <v>116</v>
      </c>
      <c r="D214" s="111" t="s">
        <v>309</v>
      </c>
    </row>
    <row r="215" spans="1:4">
      <c r="A215" s="108">
        <v>145</v>
      </c>
      <c r="B215" s="109">
        <v>240</v>
      </c>
      <c r="C215" s="110" t="s">
        <v>116</v>
      </c>
      <c r="D215" s="111" t="s">
        <v>309</v>
      </c>
    </row>
    <row r="216" spans="1:4">
      <c r="A216" s="108">
        <v>145</v>
      </c>
      <c r="B216" s="109">
        <v>244</v>
      </c>
      <c r="C216" s="110" t="s">
        <v>116</v>
      </c>
      <c r="D216" s="111" t="s">
        <v>309</v>
      </c>
    </row>
    <row r="217" spans="1:4">
      <c r="A217" s="108">
        <v>145</v>
      </c>
      <c r="B217" s="109">
        <v>252</v>
      </c>
      <c r="C217" s="110" t="s">
        <v>116</v>
      </c>
      <c r="D217" s="111">
        <v>1</v>
      </c>
    </row>
    <row r="218" spans="1:4">
      <c r="A218" s="108">
        <v>146</v>
      </c>
      <c r="B218" s="109">
        <v>73</v>
      </c>
      <c r="C218" s="110" t="s">
        <v>116</v>
      </c>
      <c r="D218" s="111">
        <v>1</v>
      </c>
    </row>
    <row r="219" spans="1:4">
      <c r="A219" s="108">
        <v>146</v>
      </c>
      <c r="B219" s="109">
        <v>93</v>
      </c>
      <c r="C219" s="110" t="s">
        <v>116</v>
      </c>
      <c r="D219" s="111">
        <v>1</v>
      </c>
    </row>
    <row r="220" spans="1:4">
      <c r="A220" s="108">
        <v>146</v>
      </c>
      <c r="B220" s="109">
        <v>208</v>
      </c>
      <c r="C220" s="110" t="s">
        <v>116</v>
      </c>
      <c r="D220" s="111">
        <v>2</v>
      </c>
    </row>
    <row r="221" spans="1:4">
      <c r="A221" s="108">
        <v>146</v>
      </c>
      <c r="B221" s="109">
        <v>239</v>
      </c>
      <c r="C221" s="110" t="s">
        <v>116</v>
      </c>
      <c r="D221" s="111">
        <v>1</v>
      </c>
    </row>
    <row r="222" spans="1:4">
      <c r="A222" s="108">
        <v>146</v>
      </c>
      <c r="B222" s="109">
        <v>248</v>
      </c>
      <c r="C222" s="110" t="s">
        <v>116</v>
      </c>
      <c r="D222" s="111">
        <v>1</v>
      </c>
    </row>
    <row r="223" spans="1:4">
      <c r="A223" s="108">
        <v>146</v>
      </c>
      <c r="B223" s="109">
        <v>251</v>
      </c>
      <c r="C223" s="110" t="s">
        <v>116</v>
      </c>
      <c r="D223" s="111">
        <v>1</v>
      </c>
    </row>
    <row r="224" spans="1:4">
      <c r="A224" s="108">
        <v>147</v>
      </c>
      <c r="B224" s="109">
        <v>99</v>
      </c>
      <c r="C224" s="110" t="s">
        <v>116</v>
      </c>
      <c r="D224" s="111">
        <v>1</v>
      </c>
    </row>
    <row r="225" spans="1:4">
      <c r="A225" s="108">
        <v>147</v>
      </c>
      <c r="B225" s="109">
        <v>206</v>
      </c>
      <c r="C225" s="110" t="s">
        <v>116</v>
      </c>
      <c r="D225" s="111">
        <v>2</v>
      </c>
    </row>
    <row r="226" spans="1:4">
      <c r="A226" s="108">
        <v>147</v>
      </c>
      <c r="B226" s="109">
        <v>238</v>
      </c>
      <c r="C226" s="110" t="s">
        <v>116</v>
      </c>
      <c r="D226" s="111">
        <v>1</v>
      </c>
    </row>
    <row r="227" spans="1:4">
      <c r="A227" s="108">
        <v>147</v>
      </c>
      <c r="B227" s="109">
        <v>242</v>
      </c>
      <c r="C227" s="110" t="s">
        <v>116</v>
      </c>
      <c r="D227" s="111">
        <v>1</v>
      </c>
    </row>
    <row r="228" spans="1:4">
      <c r="A228" s="108">
        <v>147</v>
      </c>
      <c r="B228" s="109">
        <v>249</v>
      </c>
      <c r="C228" s="110" t="s">
        <v>116</v>
      </c>
      <c r="D228" s="111">
        <v>1</v>
      </c>
    </row>
    <row r="229" spans="1:4">
      <c r="A229" s="108">
        <v>147</v>
      </c>
      <c r="B229" s="109">
        <v>252</v>
      </c>
      <c r="C229" s="110" t="s">
        <v>116</v>
      </c>
      <c r="D229" s="111">
        <v>1</v>
      </c>
    </row>
    <row r="230" spans="1:4">
      <c r="A230" s="108">
        <v>148</v>
      </c>
      <c r="B230" s="109">
        <v>1152</v>
      </c>
      <c r="C230" s="110" t="s">
        <v>117</v>
      </c>
      <c r="D230" s="111" t="s">
        <v>312</v>
      </c>
    </row>
    <row r="231" spans="1:4">
      <c r="A231" s="108">
        <v>149</v>
      </c>
      <c r="B231" s="109">
        <v>1394</v>
      </c>
      <c r="C231" s="110" t="s">
        <v>118</v>
      </c>
      <c r="D231" s="111">
        <v>2</v>
      </c>
    </row>
    <row r="232" spans="1:4">
      <c r="A232" s="108">
        <v>150</v>
      </c>
      <c r="B232" s="109">
        <v>42</v>
      </c>
      <c r="C232" s="110" t="s">
        <v>109</v>
      </c>
      <c r="D232" s="111">
        <v>1</v>
      </c>
    </row>
    <row r="233" spans="1:4">
      <c r="A233" s="108">
        <v>150</v>
      </c>
      <c r="B233" s="109">
        <v>207</v>
      </c>
      <c r="C233" s="110" t="s">
        <v>109</v>
      </c>
      <c r="D233" s="111">
        <v>2</v>
      </c>
    </row>
    <row r="234" spans="1:4">
      <c r="A234" s="108">
        <v>151</v>
      </c>
      <c r="B234" s="109">
        <v>43</v>
      </c>
      <c r="C234" s="110" t="s">
        <v>109</v>
      </c>
      <c r="D234" s="111">
        <v>1</v>
      </c>
    </row>
    <row r="235" spans="1:4">
      <c r="A235" s="108">
        <v>151</v>
      </c>
      <c r="B235" s="109">
        <v>210</v>
      </c>
      <c r="C235" s="110" t="s">
        <v>109</v>
      </c>
      <c r="D235" s="111" t="s">
        <v>312</v>
      </c>
    </row>
    <row r="236" spans="1:4">
      <c r="A236" s="108">
        <v>152</v>
      </c>
      <c r="B236" s="109">
        <v>45</v>
      </c>
      <c r="C236" s="110" t="s">
        <v>109</v>
      </c>
      <c r="D236" s="111">
        <v>1</v>
      </c>
    </row>
    <row r="237" spans="1:4">
      <c r="A237" s="108">
        <v>152</v>
      </c>
      <c r="B237" s="109">
        <v>211</v>
      </c>
      <c r="C237" s="110" t="s">
        <v>109</v>
      </c>
      <c r="D237" s="111">
        <v>2</v>
      </c>
    </row>
    <row r="238" spans="1:4">
      <c r="A238" s="108">
        <v>153</v>
      </c>
      <c r="B238" s="109">
        <v>46</v>
      </c>
      <c r="C238" s="110" t="s">
        <v>109</v>
      </c>
      <c r="D238" s="111">
        <v>1</v>
      </c>
    </row>
    <row r="239" spans="1:4">
      <c r="A239" s="108">
        <v>153</v>
      </c>
      <c r="B239" s="109">
        <v>212</v>
      </c>
      <c r="C239" s="110" t="s">
        <v>109</v>
      </c>
      <c r="D239" s="111">
        <v>2</v>
      </c>
    </row>
    <row r="240" spans="1:4">
      <c r="A240" s="108">
        <v>154</v>
      </c>
      <c r="B240" s="109">
        <v>39</v>
      </c>
      <c r="C240" s="110" t="s">
        <v>109</v>
      </c>
      <c r="D240" s="111">
        <v>1</v>
      </c>
    </row>
    <row r="241" spans="1:4">
      <c r="A241" s="108">
        <v>154</v>
      </c>
      <c r="B241" s="109">
        <v>221</v>
      </c>
      <c r="C241" s="110" t="s">
        <v>109</v>
      </c>
      <c r="D241" s="111">
        <v>2</v>
      </c>
    </row>
    <row r="242" spans="1:4">
      <c r="A242" s="108">
        <v>155</v>
      </c>
      <c r="B242" s="109">
        <v>51</v>
      </c>
      <c r="C242" s="110" t="s">
        <v>97</v>
      </c>
      <c r="D242" s="111" t="s">
        <v>309</v>
      </c>
    </row>
    <row r="243" spans="1:4">
      <c r="A243" s="108">
        <v>155</v>
      </c>
      <c r="B243" s="109">
        <v>200</v>
      </c>
      <c r="C243" s="110" t="s">
        <v>97</v>
      </c>
      <c r="D243" s="111" t="s">
        <v>309</v>
      </c>
    </row>
    <row r="244" spans="1:4">
      <c r="A244" s="108">
        <v>156</v>
      </c>
      <c r="B244" s="109">
        <v>1000</v>
      </c>
      <c r="C244" s="110" t="s">
        <v>109</v>
      </c>
      <c r="D244" s="111">
        <v>2</v>
      </c>
    </row>
    <row r="245" spans="1:4">
      <c r="A245" s="108">
        <v>156</v>
      </c>
      <c r="B245" s="109">
        <v>1001</v>
      </c>
      <c r="C245" s="110" t="s">
        <v>109</v>
      </c>
      <c r="D245" s="111">
        <v>1</v>
      </c>
    </row>
    <row r="246" spans="1:4">
      <c r="A246" s="108">
        <v>157</v>
      </c>
      <c r="B246" s="109">
        <v>1002</v>
      </c>
      <c r="C246" s="110" t="s">
        <v>109</v>
      </c>
      <c r="D246" s="111">
        <v>2</v>
      </c>
    </row>
    <row r="247" spans="1:4">
      <c r="A247" s="108">
        <v>157</v>
      </c>
      <c r="B247" s="109">
        <v>1003</v>
      </c>
      <c r="C247" s="110" t="s">
        <v>109</v>
      </c>
      <c r="D247" s="111">
        <v>1</v>
      </c>
    </row>
    <row r="248" spans="1:4">
      <c r="A248" s="108">
        <v>158</v>
      </c>
      <c r="B248" s="109">
        <v>1008</v>
      </c>
      <c r="C248" s="110" t="s">
        <v>109</v>
      </c>
      <c r="D248" s="111">
        <v>2</v>
      </c>
    </row>
    <row r="249" spans="1:4">
      <c r="A249" s="108">
        <v>158</v>
      </c>
      <c r="B249" s="109">
        <v>1009</v>
      </c>
      <c r="C249" s="110" t="s">
        <v>109</v>
      </c>
      <c r="D249" s="111">
        <v>1</v>
      </c>
    </row>
    <row r="250" spans="1:4">
      <c r="A250" s="108">
        <v>159</v>
      </c>
      <c r="B250" s="109">
        <v>28</v>
      </c>
      <c r="C250" s="110" t="s">
        <v>85</v>
      </c>
      <c r="D250" s="111" t="s">
        <v>311</v>
      </c>
    </row>
    <row r="251" spans="1:4">
      <c r="A251" s="108">
        <v>160</v>
      </c>
      <c r="B251" s="109">
        <v>1014</v>
      </c>
      <c r="C251" s="110" t="s">
        <v>109</v>
      </c>
      <c r="D251" s="111">
        <v>2</v>
      </c>
    </row>
    <row r="252" spans="1:4">
      <c r="A252" s="108">
        <v>160</v>
      </c>
      <c r="B252" s="109">
        <v>1015</v>
      </c>
      <c r="C252" s="110" t="s">
        <v>109</v>
      </c>
      <c r="D252" s="111">
        <v>1</v>
      </c>
    </row>
    <row r="253" spans="1:4">
      <c r="A253" s="108">
        <v>161</v>
      </c>
      <c r="B253" s="109">
        <v>1018</v>
      </c>
      <c r="C253" s="110" t="s">
        <v>109</v>
      </c>
      <c r="D253" s="111">
        <v>2</v>
      </c>
    </row>
    <row r="254" spans="1:4">
      <c r="A254" s="108">
        <v>161</v>
      </c>
      <c r="B254" s="109">
        <v>1019</v>
      </c>
      <c r="C254" s="110" t="s">
        <v>109</v>
      </c>
      <c r="D254" s="111">
        <v>1</v>
      </c>
    </row>
    <row r="255" spans="1:4">
      <c r="A255" s="108">
        <v>162</v>
      </c>
      <c r="B255" s="109">
        <v>1020</v>
      </c>
      <c r="C255" s="110" t="s">
        <v>109</v>
      </c>
      <c r="D255" s="111">
        <v>2</v>
      </c>
    </row>
    <row r="256" spans="1:4">
      <c r="A256" s="108">
        <v>162</v>
      </c>
      <c r="B256" s="109">
        <v>1021</v>
      </c>
      <c r="C256" s="110" t="s">
        <v>109</v>
      </c>
      <c r="D256" s="111">
        <v>1</v>
      </c>
    </row>
    <row r="257" spans="1:4">
      <c r="A257" s="108">
        <v>163</v>
      </c>
      <c r="B257" s="109">
        <v>1034</v>
      </c>
      <c r="C257" s="110" t="s">
        <v>109</v>
      </c>
      <c r="D257" s="111">
        <v>2</v>
      </c>
    </row>
    <row r="258" spans="1:4">
      <c r="A258" s="108">
        <v>163</v>
      </c>
      <c r="B258" s="109">
        <v>1035</v>
      </c>
      <c r="C258" s="110" t="s">
        <v>109</v>
      </c>
      <c r="D258" s="111">
        <v>1</v>
      </c>
    </row>
    <row r="259" spans="1:4">
      <c r="A259" s="108">
        <v>164</v>
      </c>
      <c r="B259" s="109">
        <v>1037</v>
      </c>
      <c r="C259" s="110" t="s">
        <v>109</v>
      </c>
      <c r="D259" s="111">
        <v>2</v>
      </c>
    </row>
    <row r="260" spans="1:4">
      <c r="A260" s="108">
        <v>164</v>
      </c>
      <c r="B260" s="109">
        <v>1038</v>
      </c>
      <c r="C260" s="110" t="s">
        <v>109</v>
      </c>
      <c r="D260" s="111">
        <v>1</v>
      </c>
    </row>
    <row r="261" spans="1:4">
      <c r="A261" s="108">
        <v>165</v>
      </c>
      <c r="B261" s="109">
        <v>1039</v>
      </c>
      <c r="C261" s="110" t="s">
        <v>109</v>
      </c>
      <c r="D261" s="111">
        <v>2</v>
      </c>
    </row>
    <row r="262" spans="1:4">
      <c r="A262" s="108">
        <v>165</v>
      </c>
      <c r="B262" s="109">
        <v>1040</v>
      </c>
      <c r="C262" s="110" t="s">
        <v>109</v>
      </c>
      <c r="D262" s="111">
        <v>1</v>
      </c>
    </row>
    <row r="263" spans="1:4">
      <c r="A263" s="108">
        <v>166</v>
      </c>
      <c r="B263" s="109">
        <v>1048</v>
      </c>
      <c r="C263" s="110" t="s">
        <v>109</v>
      </c>
      <c r="D263" s="111">
        <v>2</v>
      </c>
    </row>
    <row r="264" spans="1:4">
      <c r="A264" s="108">
        <v>166</v>
      </c>
      <c r="B264" s="109">
        <v>1049</v>
      </c>
      <c r="C264" s="110" t="s">
        <v>109</v>
      </c>
      <c r="D264" s="111">
        <v>1</v>
      </c>
    </row>
    <row r="265" spans="1:4">
      <c r="A265" s="108">
        <v>167</v>
      </c>
      <c r="B265" s="109">
        <v>1055</v>
      </c>
      <c r="C265" s="110" t="s">
        <v>109</v>
      </c>
      <c r="D265" s="111">
        <v>1</v>
      </c>
    </row>
    <row r="266" spans="1:4">
      <c r="A266" s="108">
        <v>167</v>
      </c>
      <c r="B266" s="109">
        <v>1056</v>
      </c>
      <c r="C266" s="110" t="s">
        <v>109</v>
      </c>
      <c r="D266" s="111">
        <v>2</v>
      </c>
    </row>
    <row r="267" spans="1:4">
      <c r="A267" s="108">
        <v>168</v>
      </c>
      <c r="B267" s="109">
        <v>1057</v>
      </c>
      <c r="C267" s="110" t="s">
        <v>109</v>
      </c>
      <c r="D267" s="111">
        <v>1</v>
      </c>
    </row>
    <row r="268" spans="1:4">
      <c r="A268" s="108">
        <v>168</v>
      </c>
      <c r="B268" s="109">
        <v>1058</v>
      </c>
      <c r="C268" s="110" t="s">
        <v>109</v>
      </c>
      <c r="D268" s="111">
        <v>2</v>
      </c>
    </row>
    <row r="269" spans="1:4">
      <c r="A269" s="108">
        <v>169</v>
      </c>
      <c r="B269" s="109">
        <v>1059</v>
      </c>
      <c r="C269" s="110" t="s">
        <v>109</v>
      </c>
      <c r="D269" s="111">
        <v>1</v>
      </c>
    </row>
    <row r="270" spans="1:4">
      <c r="A270" s="108">
        <v>169</v>
      </c>
      <c r="B270" s="109">
        <v>1060</v>
      </c>
      <c r="C270" s="110" t="s">
        <v>109</v>
      </c>
      <c r="D270" s="111">
        <v>2</v>
      </c>
    </row>
    <row r="271" spans="1:4">
      <c r="A271" s="108">
        <v>170</v>
      </c>
      <c r="B271" s="109">
        <v>1061</v>
      </c>
      <c r="C271" s="110" t="s">
        <v>109</v>
      </c>
      <c r="D271" s="111">
        <v>1</v>
      </c>
    </row>
    <row r="272" spans="1:4">
      <c r="A272" s="108">
        <v>170</v>
      </c>
      <c r="B272" s="109">
        <v>1062</v>
      </c>
      <c r="C272" s="110" t="s">
        <v>109</v>
      </c>
      <c r="D272" s="111">
        <v>2</v>
      </c>
    </row>
    <row r="273" spans="1:4">
      <c r="A273" s="108">
        <v>171</v>
      </c>
      <c r="B273" s="109">
        <v>1063</v>
      </c>
      <c r="C273" s="110" t="s">
        <v>109</v>
      </c>
      <c r="D273" s="111">
        <v>1</v>
      </c>
    </row>
    <row r="274" spans="1:4">
      <c r="A274" s="108">
        <v>171</v>
      </c>
      <c r="B274" s="109">
        <v>1064</v>
      </c>
      <c r="C274" s="110" t="s">
        <v>109</v>
      </c>
      <c r="D274" s="111">
        <v>2</v>
      </c>
    </row>
    <row r="275" spans="1:4">
      <c r="A275" s="108">
        <v>172</v>
      </c>
      <c r="B275" s="109">
        <v>1065</v>
      </c>
      <c r="C275" s="110" t="s">
        <v>109</v>
      </c>
      <c r="D275" s="111">
        <v>1</v>
      </c>
    </row>
    <row r="276" spans="1:4">
      <c r="A276" s="108">
        <v>172</v>
      </c>
      <c r="B276" s="109">
        <v>1066</v>
      </c>
      <c r="C276" s="110" t="s">
        <v>109</v>
      </c>
      <c r="D276" s="111">
        <v>2</v>
      </c>
    </row>
    <row r="277" spans="1:4">
      <c r="A277" s="108">
        <v>173</v>
      </c>
      <c r="B277" s="109">
        <v>1067</v>
      </c>
      <c r="C277" s="110" t="s">
        <v>109</v>
      </c>
      <c r="D277" s="111">
        <v>1</v>
      </c>
    </row>
    <row r="278" spans="1:4">
      <c r="A278" s="108">
        <v>173</v>
      </c>
      <c r="B278" s="109">
        <v>1068</v>
      </c>
      <c r="C278" s="110" t="s">
        <v>109</v>
      </c>
      <c r="D278" s="111">
        <v>2</v>
      </c>
    </row>
    <row r="279" spans="1:4">
      <c r="A279" s="108">
        <v>174</v>
      </c>
      <c r="B279" s="109">
        <v>1071</v>
      </c>
      <c r="C279" s="110" t="s">
        <v>109</v>
      </c>
      <c r="D279" s="111">
        <v>1</v>
      </c>
    </row>
    <row r="280" spans="1:4">
      <c r="A280" s="108">
        <v>174</v>
      </c>
      <c r="B280" s="109">
        <v>1072</v>
      </c>
      <c r="C280" s="110" t="s">
        <v>109</v>
      </c>
      <c r="D280" s="111">
        <v>2</v>
      </c>
    </row>
    <row r="281" spans="1:4">
      <c r="A281" s="108">
        <v>175</v>
      </c>
      <c r="B281" s="109">
        <v>1078</v>
      </c>
      <c r="C281" s="110" t="s">
        <v>109</v>
      </c>
      <c r="D281" s="111">
        <v>1</v>
      </c>
    </row>
    <row r="282" spans="1:4">
      <c r="A282" s="108">
        <v>175</v>
      </c>
      <c r="B282" s="109">
        <v>1079</v>
      </c>
      <c r="C282" s="110" t="s">
        <v>109</v>
      </c>
      <c r="D282" s="111">
        <v>2</v>
      </c>
    </row>
    <row r="283" spans="1:4">
      <c r="A283" s="108">
        <v>176</v>
      </c>
      <c r="B283" s="109">
        <v>1124</v>
      </c>
      <c r="C283" s="110" t="s">
        <v>109</v>
      </c>
      <c r="D283" s="111">
        <v>1</v>
      </c>
    </row>
    <row r="284" spans="1:4">
      <c r="A284" s="108">
        <v>176</v>
      </c>
      <c r="B284" s="109">
        <v>1125</v>
      </c>
      <c r="C284" s="110" t="s">
        <v>109</v>
      </c>
      <c r="D284" s="111">
        <v>2</v>
      </c>
    </row>
    <row r="285" spans="1:4">
      <c r="A285" s="108">
        <v>177</v>
      </c>
      <c r="B285" s="109">
        <v>1126</v>
      </c>
      <c r="C285" s="110" t="s">
        <v>109</v>
      </c>
      <c r="D285" s="111">
        <v>1</v>
      </c>
    </row>
    <row r="286" spans="1:4">
      <c r="A286" s="108">
        <v>177</v>
      </c>
      <c r="B286" s="109">
        <v>1127</v>
      </c>
      <c r="C286" s="110" t="s">
        <v>109</v>
      </c>
      <c r="D286" s="111">
        <v>2</v>
      </c>
    </row>
    <row r="287" spans="1:4">
      <c r="A287" s="108">
        <v>178</v>
      </c>
      <c r="B287" s="109">
        <v>1128</v>
      </c>
      <c r="C287" s="110" t="s">
        <v>119</v>
      </c>
      <c r="D287" s="111">
        <v>1</v>
      </c>
    </row>
    <row r="288" spans="1:4">
      <c r="A288" s="108">
        <v>178</v>
      </c>
      <c r="B288" s="109">
        <v>1129</v>
      </c>
      <c r="C288" s="110" t="s">
        <v>119</v>
      </c>
      <c r="D288" s="111">
        <v>2</v>
      </c>
    </row>
    <row r="289" spans="1:4">
      <c r="A289" s="108">
        <v>179</v>
      </c>
      <c r="B289" s="109">
        <v>1139</v>
      </c>
      <c r="C289" s="110" t="s">
        <v>109</v>
      </c>
      <c r="D289" s="111">
        <v>1</v>
      </c>
    </row>
    <row r="290" spans="1:4">
      <c r="A290" s="108">
        <v>179</v>
      </c>
      <c r="B290" s="109">
        <v>1140</v>
      </c>
      <c r="C290" s="110" t="s">
        <v>109</v>
      </c>
      <c r="D290" s="111">
        <v>2</v>
      </c>
    </row>
    <row r="291" spans="1:4">
      <c r="A291" s="108">
        <v>180</v>
      </c>
      <c r="B291" s="109">
        <v>1141</v>
      </c>
      <c r="C291" s="110" t="s">
        <v>109</v>
      </c>
      <c r="D291" s="111">
        <v>1</v>
      </c>
    </row>
    <row r="292" spans="1:4">
      <c r="A292" s="108">
        <v>180</v>
      </c>
      <c r="B292" s="109">
        <v>1142</v>
      </c>
      <c r="C292" s="110" t="s">
        <v>109</v>
      </c>
      <c r="D292" s="111">
        <v>2</v>
      </c>
    </row>
    <row r="293" spans="1:4">
      <c r="A293" s="108">
        <v>181</v>
      </c>
      <c r="B293" s="109">
        <v>1143</v>
      </c>
      <c r="C293" s="110" t="s">
        <v>109</v>
      </c>
      <c r="D293" s="111">
        <v>1</v>
      </c>
    </row>
    <row r="294" spans="1:4">
      <c r="A294" s="108">
        <v>181</v>
      </c>
      <c r="B294" s="109">
        <v>1144</v>
      </c>
      <c r="C294" s="110" t="s">
        <v>109</v>
      </c>
      <c r="D294" s="111">
        <v>2</v>
      </c>
    </row>
    <row r="295" spans="1:4">
      <c r="A295" s="108">
        <v>182</v>
      </c>
      <c r="B295" s="109">
        <v>1145</v>
      </c>
      <c r="C295" s="110" t="s">
        <v>109</v>
      </c>
      <c r="D295" s="111">
        <v>1</v>
      </c>
    </row>
    <row r="296" spans="1:4">
      <c r="A296" s="108">
        <v>182</v>
      </c>
      <c r="B296" s="109">
        <v>1146</v>
      </c>
      <c r="C296" s="110" t="s">
        <v>109</v>
      </c>
      <c r="D296" s="111">
        <v>2</v>
      </c>
    </row>
    <row r="297" spans="1:4">
      <c r="A297" s="108">
        <v>183</v>
      </c>
      <c r="B297" s="109">
        <v>1147</v>
      </c>
      <c r="C297" s="110" t="s">
        <v>109</v>
      </c>
      <c r="D297" s="111">
        <v>1</v>
      </c>
    </row>
    <row r="298" spans="1:4">
      <c r="A298" s="108">
        <v>183</v>
      </c>
      <c r="B298" s="109">
        <v>1148</v>
      </c>
      <c r="C298" s="110" t="s">
        <v>109</v>
      </c>
      <c r="D298" s="111">
        <v>2</v>
      </c>
    </row>
    <row r="299" spans="1:4">
      <c r="A299" s="108">
        <v>184</v>
      </c>
      <c r="B299" s="109">
        <v>1149</v>
      </c>
      <c r="C299" s="110" t="s">
        <v>109</v>
      </c>
      <c r="D299" s="111">
        <v>1</v>
      </c>
    </row>
    <row r="300" spans="1:4">
      <c r="A300" s="108">
        <v>184</v>
      </c>
      <c r="B300" s="109">
        <v>1150</v>
      </c>
      <c r="C300" s="110" t="s">
        <v>109</v>
      </c>
      <c r="D300" s="111">
        <v>2</v>
      </c>
    </row>
    <row r="301" spans="1:4">
      <c r="A301" s="108">
        <v>185</v>
      </c>
      <c r="B301" s="109">
        <v>1151</v>
      </c>
      <c r="C301" s="110" t="s">
        <v>109</v>
      </c>
      <c r="D301" s="111">
        <v>1</v>
      </c>
    </row>
    <row r="302" spans="1:4">
      <c r="A302" s="108">
        <v>185</v>
      </c>
      <c r="B302" s="109">
        <v>1152</v>
      </c>
      <c r="C302" s="110" t="s">
        <v>109</v>
      </c>
      <c r="D302" s="111">
        <v>2</v>
      </c>
    </row>
    <row r="303" spans="1:4">
      <c r="A303" s="108">
        <v>186</v>
      </c>
      <c r="B303" s="109">
        <v>1153</v>
      </c>
      <c r="C303" s="110" t="s">
        <v>109</v>
      </c>
      <c r="D303" s="111">
        <v>1</v>
      </c>
    </row>
    <row r="304" spans="1:4">
      <c r="A304" s="108">
        <v>186</v>
      </c>
      <c r="B304" s="109">
        <v>1154</v>
      </c>
      <c r="C304" s="110" t="s">
        <v>109</v>
      </c>
      <c r="D304" s="111">
        <v>2</v>
      </c>
    </row>
    <row r="305" spans="1:4">
      <c r="A305" s="108">
        <v>187</v>
      </c>
      <c r="B305" s="109">
        <v>1324</v>
      </c>
      <c r="C305" s="110" t="s">
        <v>109</v>
      </c>
      <c r="D305" s="111">
        <v>2</v>
      </c>
    </row>
    <row r="306" spans="1:4">
      <c r="A306" s="108">
        <v>187</v>
      </c>
      <c r="B306" s="109">
        <v>1325</v>
      </c>
      <c r="C306" s="110" t="s">
        <v>109</v>
      </c>
      <c r="D306" s="111">
        <v>1</v>
      </c>
    </row>
    <row r="307" spans="1:4">
      <c r="A307" s="108">
        <v>188</v>
      </c>
      <c r="B307" s="109">
        <v>1191</v>
      </c>
      <c r="C307" s="110" t="s">
        <v>109</v>
      </c>
      <c r="D307" s="111">
        <v>2</v>
      </c>
    </row>
    <row r="308" spans="1:4">
      <c r="A308" s="108">
        <v>188</v>
      </c>
      <c r="B308" s="109">
        <v>1192</v>
      </c>
      <c r="C308" s="110" t="s">
        <v>109</v>
      </c>
      <c r="D308" s="111">
        <v>1</v>
      </c>
    </row>
    <row r="309" spans="1:4">
      <c r="A309" s="108">
        <v>189</v>
      </c>
      <c r="B309" s="109">
        <v>1233</v>
      </c>
      <c r="C309" s="110" t="s">
        <v>109</v>
      </c>
      <c r="D309" s="111" t="s">
        <v>309</v>
      </c>
    </row>
    <row r="310" spans="1:4">
      <c r="A310" s="108">
        <v>189</v>
      </c>
      <c r="B310" s="109">
        <v>1234</v>
      </c>
      <c r="C310" s="110" t="s">
        <v>109</v>
      </c>
      <c r="D310" s="111" t="s">
        <v>309</v>
      </c>
    </row>
    <row r="311" spans="1:4">
      <c r="A311" s="108">
        <v>190</v>
      </c>
      <c r="B311" s="109">
        <v>1238</v>
      </c>
      <c r="C311" s="110" t="s">
        <v>109</v>
      </c>
      <c r="D311" s="111" t="s">
        <v>309</v>
      </c>
    </row>
    <row r="312" spans="1:4">
      <c r="A312" s="108">
        <v>190</v>
      </c>
      <c r="B312" s="109">
        <v>1239</v>
      </c>
      <c r="C312" s="110" t="s">
        <v>109</v>
      </c>
      <c r="D312" s="111" t="s">
        <v>309</v>
      </c>
    </row>
    <row r="313" spans="1:4">
      <c r="A313" s="108">
        <v>191</v>
      </c>
      <c r="B313" s="109">
        <v>1240</v>
      </c>
      <c r="C313" s="110" t="s">
        <v>109</v>
      </c>
      <c r="D313" s="111" t="s">
        <v>309</v>
      </c>
    </row>
    <row r="314" spans="1:4">
      <c r="A314" s="108">
        <v>191</v>
      </c>
      <c r="B314" s="109">
        <v>1241</v>
      </c>
      <c r="C314" s="110" t="s">
        <v>109</v>
      </c>
      <c r="D314" s="111" t="s">
        <v>309</v>
      </c>
    </row>
    <row r="315" spans="1:4">
      <c r="A315" s="108">
        <v>192</v>
      </c>
      <c r="B315" s="109">
        <v>1242</v>
      </c>
      <c r="C315" s="110" t="s">
        <v>109</v>
      </c>
      <c r="D315" s="111" t="s">
        <v>309</v>
      </c>
    </row>
    <row r="316" spans="1:4">
      <c r="A316" s="108">
        <v>192</v>
      </c>
      <c r="B316" s="109">
        <v>1243</v>
      </c>
      <c r="C316" s="110" t="s">
        <v>109</v>
      </c>
      <c r="D316" s="111" t="s">
        <v>309</v>
      </c>
    </row>
    <row r="317" spans="1:4">
      <c r="A317" s="108">
        <v>193</v>
      </c>
      <c r="B317" s="109">
        <v>1244</v>
      </c>
      <c r="C317" s="110" t="s">
        <v>109</v>
      </c>
      <c r="D317" s="111" t="s">
        <v>309</v>
      </c>
    </row>
    <row r="318" spans="1:4">
      <c r="A318" s="108">
        <v>193</v>
      </c>
      <c r="B318" s="109">
        <v>1245</v>
      </c>
      <c r="C318" s="110" t="s">
        <v>109</v>
      </c>
      <c r="D318" s="111" t="s">
        <v>309</v>
      </c>
    </row>
    <row r="319" spans="1:4">
      <c r="A319" s="108">
        <v>194</v>
      </c>
      <c r="B319" s="109">
        <v>1246</v>
      </c>
      <c r="C319" s="110" t="s">
        <v>109</v>
      </c>
      <c r="D319" s="111" t="s">
        <v>309</v>
      </c>
    </row>
    <row r="320" spans="1:4">
      <c r="A320" s="108">
        <v>194</v>
      </c>
      <c r="B320" s="109">
        <v>1247</v>
      </c>
      <c r="C320" s="110" t="s">
        <v>109</v>
      </c>
      <c r="D320" s="111" t="s">
        <v>309</v>
      </c>
    </row>
    <row r="321" spans="1:4">
      <c r="A321" s="108">
        <v>195</v>
      </c>
      <c r="B321" s="109">
        <v>1248</v>
      </c>
      <c r="C321" s="110" t="s">
        <v>109</v>
      </c>
      <c r="D321" s="111" t="s">
        <v>309</v>
      </c>
    </row>
    <row r="322" spans="1:4">
      <c r="A322" s="108">
        <v>195</v>
      </c>
      <c r="B322" s="109">
        <v>1249</v>
      </c>
      <c r="C322" s="110" t="s">
        <v>109</v>
      </c>
      <c r="D322" s="111" t="s">
        <v>309</v>
      </c>
    </row>
    <row r="323" spans="1:4">
      <c r="A323" s="108">
        <v>196</v>
      </c>
      <c r="B323" s="109">
        <v>1250</v>
      </c>
      <c r="C323" s="110" t="s">
        <v>109</v>
      </c>
      <c r="D323" s="111" t="s">
        <v>309</v>
      </c>
    </row>
    <row r="324" spans="1:4">
      <c r="A324" s="108">
        <v>196</v>
      </c>
      <c r="B324" s="109">
        <v>1251</v>
      </c>
      <c r="C324" s="110" t="s">
        <v>109</v>
      </c>
      <c r="D324" s="111" t="s">
        <v>309</v>
      </c>
    </row>
    <row r="325" spans="1:4">
      <c r="A325" s="108">
        <v>197</v>
      </c>
      <c r="B325" s="109">
        <v>1252</v>
      </c>
      <c r="C325" s="110" t="s">
        <v>109</v>
      </c>
      <c r="D325" s="111" t="s">
        <v>309</v>
      </c>
    </row>
    <row r="326" spans="1:4">
      <c r="A326" s="108">
        <v>197</v>
      </c>
      <c r="B326" s="109">
        <v>1253</v>
      </c>
      <c r="C326" s="110" t="s">
        <v>109</v>
      </c>
      <c r="D326" s="111" t="s">
        <v>309</v>
      </c>
    </row>
    <row r="327" spans="1:4">
      <c r="A327" s="108">
        <v>198</v>
      </c>
      <c r="B327" s="109">
        <v>1254</v>
      </c>
      <c r="C327" s="110" t="s">
        <v>109</v>
      </c>
      <c r="D327" s="111" t="s">
        <v>309</v>
      </c>
    </row>
    <row r="328" spans="1:4">
      <c r="A328" s="108">
        <v>198</v>
      </c>
      <c r="B328" s="109">
        <v>1255</v>
      </c>
      <c r="C328" s="110" t="s">
        <v>109</v>
      </c>
      <c r="D328" s="111" t="s">
        <v>309</v>
      </c>
    </row>
    <row r="329" spans="1:4">
      <c r="A329" s="108">
        <v>199</v>
      </c>
      <c r="B329" s="109">
        <v>1256</v>
      </c>
      <c r="C329" s="110" t="s">
        <v>109</v>
      </c>
      <c r="D329" s="111" t="s">
        <v>309</v>
      </c>
    </row>
    <row r="330" spans="1:4">
      <c r="A330" s="108">
        <v>199</v>
      </c>
      <c r="B330" s="109">
        <v>1257</v>
      </c>
      <c r="C330" s="110" t="s">
        <v>109</v>
      </c>
      <c r="D330" s="111" t="s">
        <v>309</v>
      </c>
    </row>
    <row r="331" spans="1:4">
      <c r="A331" s="108">
        <v>201</v>
      </c>
      <c r="B331" s="109">
        <v>1265</v>
      </c>
      <c r="C331" s="110" t="s">
        <v>109</v>
      </c>
      <c r="D331" s="111" t="s">
        <v>309</v>
      </c>
    </row>
    <row r="332" spans="1:4">
      <c r="A332" s="108">
        <v>201</v>
      </c>
      <c r="B332" s="109">
        <v>1266</v>
      </c>
      <c r="C332" s="110" t="s">
        <v>109</v>
      </c>
      <c r="D332" s="111" t="s">
        <v>309</v>
      </c>
    </row>
    <row r="333" spans="1:4">
      <c r="A333" s="108">
        <v>202</v>
      </c>
      <c r="B333" s="109">
        <v>1267</v>
      </c>
      <c r="C333" s="110" t="s">
        <v>109</v>
      </c>
      <c r="D333" s="111" t="s">
        <v>309</v>
      </c>
    </row>
    <row r="334" spans="1:4">
      <c r="A334" s="108">
        <v>202</v>
      </c>
      <c r="B334" s="109">
        <v>1268</v>
      </c>
      <c r="C334" s="110" t="s">
        <v>109</v>
      </c>
      <c r="D334" s="111" t="s">
        <v>309</v>
      </c>
    </row>
    <row r="335" spans="1:4">
      <c r="A335" s="108">
        <v>203</v>
      </c>
      <c r="B335" s="109">
        <v>1269</v>
      </c>
      <c r="C335" s="110" t="s">
        <v>109</v>
      </c>
      <c r="D335" s="111" t="s">
        <v>309</v>
      </c>
    </row>
    <row r="336" spans="1:4">
      <c r="A336" s="108">
        <v>203</v>
      </c>
      <c r="B336" s="109">
        <v>1270</v>
      </c>
      <c r="C336" s="110" t="s">
        <v>109</v>
      </c>
      <c r="D336" s="111" t="s">
        <v>309</v>
      </c>
    </row>
    <row r="337" spans="1:4">
      <c r="A337" s="108">
        <v>204</v>
      </c>
      <c r="B337" s="109">
        <v>1271</v>
      </c>
      <c r="C337" s="110" t="s">
        <v>109</v>
      </c>
      <c r="D337" s="111" t="s">
        <v>309</v>
      </c>
    </row>
    <row r="338" spans="1:4">
      <c r="A338" s="108">
        <v>204</v>
      </c>
      <c r="B338" s="109">
        <v>1272</v>
      </c>
      <c r="C338" s="110" t="s">
        <v>109</v>
      </c>
      <c r="D338" s="111" t="s">
        <v>309</v>
      </c>
    </row>
    <row r="339" spans="1:4">
      <c r="A339" s="108">
        <v>205</v>
      </c>
      <c r="B339" s="109">
        <v>1273</v>
      </c>
      <c r="C339" s="110" t="s">
        <v>109</v>
      </c>
      <c r="D339" s="111" t="s">
        <v>309</v>
      </c>
    </row>
    <row r="340" spans="1:4">
      <c r="A340" s="108">
        <v>205</v>
      </c>
      <c r="B340" s="109">
        <v>1274</v>
      </c>
      <c r="C340" s="110" t="s">
        <v>109</v>
      </c>
      <c r="D340" s="111" t="s">
        <v>309</v>
      </c>
    </row>
    <row r="341" spans="1:4">
      <c r="A341" s="108">
        <v>206</v>
      </c>
      <c r="B341" s="109">
        <v>1275</v>
      </c>
      <c r="C341" s="110" t="s">
        <v>109</v>
      </c>
      <c r="D341" s="111" t="s">
        <v>309</v>
      </c>
    </row>
    <row r="342" spans="1:4">
      <c r="A342" s="108">
        <v>206</v>
      </c>
      <c r="B342" s="109">
        <v>1276</v>
      </c>
      <c r="C342" s="110" t="s">
        <v>109</v>
      </c>
      <c r="D342" s="111" t="s">
        <v>309</v>
      </c>
    </row>
    <row r="343" spans="1:4">
      <c r="A343" s="108">
        <v>207</v>
      </c>
      <c r="B343" s="109">
        <v>1277</v>
      </c>
      <c r="C343" s="110" t="s">
        <v>109</v>
      </c>
      <c r="D343" s="111" t="s">
        <v>309</v>
      </c>
    </row>
    <row r="344" spans="1:4">
      <c r="A344" s="108">
        <v>207</v>
      </c>
      <c r="B344" s="109">
        <v>1278</v>
      </c>
      <c r="C344" s="110" t="s">
        <v>109</v>
      </c>
      <c r="D344" s="111" t="s">
        <v>309</v>
      </c>
    </row>
    <row r="345" spans="1:4">
      <c r="A345" s="108">
        <v>208</v>
      </c>
      <c r="B345" s="109">
        <v>1279</v>
      </c>
      <c r="C345" s="110" t="s">
        <v>109</v>
      </c>
      <c r="D345" s="111" t="s">
        <v>309</v>
      </c>
    </row>
    <row r="346" spans="1:4">
      <c r="A346" s="108">
        <v>208</v>
      </c>
      <c r="B346" s="109">
        <v>1280</v>
      </c>
      <c r="C346" s="110" t="s">
        <v>109</v>
      </c>
      <c r="D346" s="111" t="s">
        <v>309</v>
      </c>
    </row>
    <row r="347" spans="1:4">
      <c r="A347" s="108">
        <v>209</v>
      </c>
      <c r="B347" s="109">
        <v>1286</v>
      </c>
      <c r="C347" s="110" t="s">
        <v>109</v>
      </c>
      <c r="D347" s="111">
        <v>2</v>
      </c>
    </row>
    <row r="348" spans="1:4">
      <c r="A348" s="108">
        <v>209</v>
      </c>
      <c r="B348" s="109">
        <v>1287</v>
      </c>
      <c r="C348" s="110" t="s">
        <v>109</v>
      </c>
      <c r="D348" s="111">
        <v>1</v>
      </c>
    </row>
    <row r="349" spans="1:4">
      <c r="A349" s="108">
        <v>210</v>
      </c>
      <c r="B349" s="109">
        <v>1293</v>
      </c>
      <c r="C349" s="110" t="s">
        <v>109</v>
      </c>
      <c r="D349" s="111">
        <v>2</v>
      </c>
    </row>
    <row r="350" spans="1:4">
      <c r="A350" s="108">
        <v>210</v>
      </c>
      <c r="B350" s="109">
        <v>1294</v>
      </c>
      <c r="C350" s="110" t="s">
        <v>109</v>
      </c>
      <c r="D350" s="111">
        <v>1</v>
      </c>
    </row>
    <row r="351" spans="1:4">
      <c r="A351" s="108">
        <v>211</v>
      </c>
      <c r="B351" s="109">
        <v>1295</v>
      </c>
      <c r="C351" s="110" t="s">
        <v>109</v>
      </c>
      <c r="D351" s="111">
        <v>2</v>
      </c>
    </row>
    <row r="352" spans="1:4">
      <c r="A352" s="108">
        <v>211</v>
      </c>
      <c r="B352" s="109">
        <v>1296</v>
      </c>
      <c r="C352" s="110" t="s">
        <v>109</v>
      </c>
      <c r="D352" s="111">
        <v>1</v>
      </c>
    </row>
    <row r="353" spans="1:4">
      <c r="A353" s="108">
        <v>212</v>
      </c>
      <c r="B353" s="109">
        <v>1297</v>
      </c>
      <c r="C353" s="110" t="s">
        <v>109</v>
      </c>
      <c r="D353" s="111">
        <v>2</v>
      </c>
    </row>
    <row r="354" spans="1:4">
      <c r="A354" s="108">
        <v>212</v>
      </c>
      <c r="B354" s="109">
        <v>1298</v>
      </c>
      <c r="C354" s="110" t="s">
        <v>109</v>
      </c>
      <c r="D354" s="111">
        <v>1</v>
      </c>
    </row>
    <row r="355" spans="1:4">
      <c r="A355" s="108">
        <v>213</v>
      </c>
      <c r="B355" s="109">
        <v>1299</v>
      </c>
      <c r="C355" s="110" t="s">
        <v>109</v>
      </c>
      <c r="D355" s="111">
        <v>2</v>
      </c>
    </row>
    <row r="356" spans="1:4">
      <c r="A356" s="108">
        <v>213</v>
      </c>
      <c r="B356" s="109">
        <v>1300</v>
      </c>
      <c r="C356" s="110" t="s">
        <v>109</v>
      </c>
      <c r="D356" s="111">
        <v>1</v>
      </c>
    </row>
    <row r="357" spans="1:4">
      <c r="A357" s="108">
        <v>214</v>
      </c>
      <c r="B357" s="109">
        <v>1326</v>
      </c>
      <c r="C357" s="110" t="s">
        <v>109</v>
      </c>
      <c r="D357" s="111">
        <v>2</v>
      </c>
    </row>
    <row r="358" spans="1:4">
      <c r="A358" s="108">
        <v>214</v>
      </c>
      <c r="B358" s="109">
        <v>1327</v>
      </c>
      <c r="C358" s="110" t="s">
        <v>109</v>
      </c>
      <c r="D358" s="111">
        <v>1</v>
      </c>
    </row>
    <row r="359" spans="1:4">
      <c r="A359" s="108">
        <v>215</v>
      </c>
      <c r="B359" s="109">
        <v>1328</v>
      </c>
      <c r="C359" s="110" t="s">
        <v>109</v>
      </c>
      <c r="D359" s="111">
        <v>2</v>
      </c>
    </row>
    <row r="360" spans="1:4">
      <c r="A360" s="108">
        <v>215</v>
      </c>
      <c r="B360" s="109">
        <v>1329</v>
      </c>
      <c r="C360" s="110" t="s">
        <v>109</v>
      </c>
      <c r="D360" s="111">
        <v>1</v>
      </c>
    </row>
    <row r="361" spans="1:4">
      <c r="A361" s="108">
        <v>216</v>
      </c>
      <c r="B361" s="109">
        <v>1330</v>
      </c>
      <c r="C361" s="110" t="s">
        <v>109</v>
      </c>
      <c r="D361" s="111">
        <v>2</v>
      </c>
    </row>
    <row r="362" spans="1:4">
      <c r="A362" s="108">
        <v>216</v>
      </c>
      <c r="B362" s="109">
        <v>1331</v>
      </c>
      <c r="C362" s="110" t="s">
        <v>109</v>
      </c>
      <c r="D362" s="111">
        <v>1</v>
      </c>
    </row>
    <row r="363" spans="1:4">
      <c r="A363" s="108">
        <v>217</v>
      </c>
      <c r="B363" s="109">
        <v>1332</v>
      </c>
      <c r="C363" s="110" t="s">
        <v>109</v>
      </c>
      <c r="D363" s="111">
        <v>2</v>
      </c>
    </row>
    <row r="364" spans="1:4">
      <c r="A364" s="108">
        <v>217</v>
      </c>
      <c r="B364" s="109">
        <v>1333</v>
      </c>
      <c r="C364" s="110" t="s">
        <v>109</v>
      </c>
      <c r="D364" s="111">
        <v>1</v>
      </c>
    </row>
    <row r="365" spans="1:4">
      <c r="A365" s="108">
        <v>218</v>
      </c>
      <c r="B365" s="109">
        <v>1334</v>
      </c>
      <c r="C365" s="110" t="s">
        <v>109</v>
      </c>
      <c r="D365" s="111">
        <v>2</v>
      </c>
    </row>
    <row r="366" spans="1:4">
      <c r="A366" s="108">
        <v>218</v>
      </c>
      <c r="B366" s="109">
        <v>1335</v>
      </c>
      <c r="C366" s="110" t="s">
        <v>109</v>
      </c>
      <c r="D366" s="111">
        <v>1</v>
      </c>
    </row>
    <row r="367" spans="1:4">
      <c r="A367" s="108">
        <v>219</v>
      </c>
      <c r="B367" s="109">
        <v>1336</v>
      </c>
      <c r="C367" s="110" t="s">
        <v>109</v>
      </c>
      <c r="D367" s="111">
        <v>2</v>
      </c>
    </row>
    <row r="368" spans="1:4">
      <c r="A368" s="108">
        <v>219</v>
      </c>
      <c r="B368" s="109">
        <v>1337</v>
      </c>
      <c r="C368" s="110" t="s">
        <v>109</v>
      </c>
      <c r="D368" s="111">
        <v>1</v>
      </c>
    </row>
    <row r="369" spans="1:4">
      <c r="A369" s="108">
        <v>220</v>
      </c>
      <c r="B369" s="109">
        <v>1338</v>
      </c>
      <c r="C369" s="110" t="s">
        <v>109</v>
      </c>
      <c r="D369" s="111">
        <v>2</v>
      </c>
    </row>
    <row r="370" spans="1:4">
      <c r="A370" s="108">
        <v>220</v>
      </c>
      <c r="B370" s="109">
        <v>1339</v>
      </c>
      <c r="C370" s="110" t="s">
        <v>109</v>
      </c>
      <c r="D370" s="111">
        <v>1</v>
      </c>
    </row>
    <row r="371" spans="1:4">
      <c r="A371" s="108">
        <v>221</v>
      </c>
      <c r="B371" s="109">
        <v>1340</v>
      </c>
      <c r="C371" s="110" t="s">
        <v>109</v>
      </c>
      <c r="D371" s="111">
        <v>2</v>
      </c>
    </row>
    <row r="372" spans="1:4">
      <c r="A372" s="108">
        <v>221</v>
      </c>
      <c r="B372" s="109">
        <v>1341</v>
      </c>
      <c r="C372" s="110" t="s">
        <v>109</v>
      </c>
      <c r="D372" s="111">
        <v>1</v>
      </c>
    </row>
    <row r="373" spans="1:4">
      <c r="A373" s="108">
        <v>222</v>
      </c>
      <c r="B373" s="109">
        <v>1342</v>
      </c>
      <c r="C373" s="110" t="s">
        <v>109</v>
      </c>
      <c r="D373" s="111">
        <v>2</v>
      </c>
    </row>
    <row r="374" spans="1:4">
      <c r="A374" s="108">
        <v>222</v>
      </c>
      <c r="B374" s="109">
        <v>1343</v>
      </c>
      <c r="C374" s="110" t="s">
        <v>109</v>
      </c>
      <c r="D374" s="111">
        <v>1</v>
      </c>
    </row>
    <row r="375" spans="1:4">
      <c r="A375" s="108">
        <v>223</v>
      </c>
      <c r="B375" s="109">
        <v>1344</v>
      </c>
      <c r="C375" s="110" t="s">
        <v>109</v>
      </c>
      <c r="D375" s="111">
        <v>2</v>
      </c>
    </row>
    <row r="376" spans="1:4">
      <c r="A376" s="108">
        <v>223</v>
      </c>
      <c r="B376" s="109">
        <v>1345</v>
      </c>
      <c r="C376" s="110" t="s">
        <v>109</v>
      </c>
      <c r="D376" s="111">
        <v>1</v>
      </c>
    </row>
    <row r="377" spans="1:4">
      <c r="A377" s="108">
        <v>224</v>
      </c>
      <c r="B377" s="109">
        <v>1353</v>
      </c>
      <c r="C377" s="110" t="s">
        <v>109</v>
      </c>
      <c r="D377" s="111">
        <v>2</v>
      </c>
    </row>
    <row r="378" spans="1:4">
      <c r="A378" s="108">
        <v>224</v>
      </c>
      <c r="B378" s="109">
        <v>1354</v>
      </c>
      <c r="C378" s="110" t="s">
        <v>109</v>
      </c>
      <c r="D378" s="111">
        <v>1</v>
      </c>
    </row>
    <row r="379" spans="1:4">
      <c r="A379" s="108">
        <v>225</v>
      </c>
      <c r="B379" s="109">
        <v>1355</v>
      </c>
      <c r="C379" s="110" t="s">
        <v>109</v>
      </c>
      <c r="D379" s="111">
        <v>2</v>
      </c>
    </row>
    <row r="380" spans="1:4">
      <c r="A380" s="108">
        <v>225</v>
      </c>
      <c r="B380" s="109">
        <v>1356</v>
      </c>
      <c r="C380" s="110" t="s">
        <v>109</v>
      </c>
      <c r="D380" s="111">
        <v>1</v>
      </c>
    </row>
    <row r="381" spans="1:4">
      <c r="A381" s="108">
        <v>226</v>
      </c>
      <c r="B381" s="109">
        <v>1357</v>
      </c>
      <c r="C381" s="110" t="s">
        <v>109</v>
      </c>
      <c r="D381" s="111">
        <v>2</v>
      </c>
    </row>
    <row r="382" spans="1:4">
      <c r="A382" s="108">
        <v>226</v>
      </c>
      <c r="B382" s="109">
        <v>1358</v>
      </c>
      <c r="C382" s="110" t="s">
        <v>109</v>
      </c>
      <c r="D382" s="111">
        <v>1</v>
      </c>
    </row>
    <row r="383" spans="1:4">
      <c r="A383" s="108">
        <v>227</v>
      </c>
      <c r="B383" s="109">
        <v>1359</v>
      </c>
      <c r="C383" s="110" t="s">
        <v>109</v>
      </c>
      <c r="D383" s="111">
        <v>2</v>
      </c>
    </row>
    <row r="384" spans="1:4">
      <c r="A384" s="108">
        <v>227</v>
      </c>
      <c r="B384" s="109">
        <v>1360</v>
      </c>
      <c r="C384" s="110" t="s">
        <v>109</v>
      </c>
      <c r="D384" s="111">
        <v>1</v>
      </c>
    </row>
    <row r="385" spans="1:4">
      <c r="A385" s="108">
        <v>228</v>
      </c>
      <c r="B385" s="109">
        <v>1361</v>
      </c>
      <c r="C385" s="110" t="s">
        <v>120</v>
      </c>
      <c r="D385" s="111" t="s">
        <v>71</v>
      </c>
    </row>
    <row r="386" spans="1:4">
      <c r="A386" s="108">
        <v>228</v>
      </c>
      <c r="B386" s="109">
        <v>1399</v>
      </c>
      <c r="C386" s="110" t="s">
        <v>120</v>
      </c>
      <c r="D386" s="111" t="s">
        <v>71</v>
      </c>
    </row>
    <row r="387" spans="1:4">
      <c r="A387" s="108">
        <v>229</v>
      </c>
      <c r="B387" s="109">
        <v>1362</v>
      </c>
      <c r="C387" s="110" t="s">
        <v>120</v>
      </c>
      <c r="D387" s="111" t="s">
        <v>71</v>
      </c>
    </row>
    <row r="388" spans="1:4">
      <c r="A388" s="108">
        <v>229</v>
      </c>
      <c r="B388" s="109">
        <v>1400</v>
      </c>
      <c r="C388" s="110" t="s">
        <v>120</v>
      </c>
      <c r="D388" s="111" t="s">
        <v>71</v>
      </c>
    </row>
    <row r="389" spans="1:4">
      <c r="A389" s="108">
        <v>230</v>
      </c>
      <c r="B389" s="109">
        <v>1363</v>
      </c>
      <c r="C389" s="110" t="s">
        <v>109</v>
      </c>
      <c r="D389" s="111" t="s">
        <v>71</v>
      </c>
    </row>
    <row r="390" spans="1:4">
      <c r="A390" s="108">
        <v>230</v>
      </c>
      <c r="B390" s="109">
        <v>1401</v>
      </c>
      <c r="C390" s="110" t="s">
        <v>109</v>
      </c>
      <c r="D390" s="111" t="s">
        <v>71</v>
      </c>
    </row>
    <row r="391" spans="1:4">
      <c r="A391" s="108">
        <v>231</v>
      </c>
      <c r="B391" s="109">
        <v>1371</v>
      </c>
      <c r="C391" s="110" t="s">
        <v>97</v>
      </c>
      <c r="D391" s="111">
        <v>2</v>
      </c>
    </row>
    <row r="392" spans="1:4">
      <c r="A392" s="108">
        <v>231</v>
      </c>
      <c r="B392" s="109">
        <v>1372</v>
      </c>
      <c r="C392" s="110" t="s">
        <v>97</v>
      </c>
      <c r="D392" s="111">
        <v>1</v>
      </c>
    </row>
    <row r="393" spans="1:4">
      <c r="A393" s="108">
        <v>233</v>
      </c>
      <c r="B393" s="109">
        <v>1375</v>
      </c>
      <c r="C393" s="110" t="s">
        <v>97</v>
      </c>
      <c r="D393" s="111">
        <v>2</v>
      </c>
    </row>
    <row r="394" spans="1:4">
      <c r="A394" s="108">
        <v>233</v>
      </c>
      <c r="B394" s="109">
        <v>1376</v>
      </c>
      <c r="C394" s="110" t="s">
        <v>97</v>
      </c>
      <c r="D394" s="111">
        <v>1</v>
      </c>
    </row>
    <row r="395" spans="1:4">
      <c r="A395" s="108">
        <v>234</v>
      </c>
      <c r="B395" s="109">
        <v>1377</v>
      </c>
      <c r="C395" s="110" t="s">
        <v>97</v>
      </c>
      <c r="D395" s="111">
        <v>2</v>
      </c>
    </row>
    <row r="396" spans="1:4">
      <c r="A396" s="108">
        <v>234</v>
      </c>
      <c r="B396" s="109">
        <v>1378</v>
      </c>
      <c r="C396" s="110" t="s">
        <v>97</v>
      </c>
      <c r="D396" s="111">
        <v>1</v>
      </c>
    </row>
    <row r="397" spans="1:4">
      <c r="A397" s="108">
        <v>235</v>
      </c>
      <c r="B397" s="109">
        <v>1379</v>
      </c>
      <c r="C397" s="110" t="s">
        <v>97</v>
      </c>
      <c r="D397" s="111">
        <v>2</v>
      </c>
    </row>
    <row r="398" spans="1:4">
      <c r="A398" s="108">
        <v>235</v>
      </c>
      <c r="B398" s="109">
        <v>1380</v>
      </c>
      <c r="C398" s="110" t="s">
        <v>97</v>
      </c>
      <c r="D398" s="111">
        <v>1</v>
      </c>
    </row>
    <row r="399" spans="1:4">
      <c r="A399" s="108">
        <v>236</v>
      </c>
      <c r="B399" s="109">
        <v>1381</v>
      </c>
      <c r="C399" s="110" t="s">
        <v>97</v>
      </c>
      <c r="D399" s="111">
        <v>2</v>
      </c>
    </row>
    <row r="400" spans="1:4">
      <c r="A400" s="108">
        <v>236</v>
      </c>
      <c r="B400" s="109">
        <v>1382</v>
      </c>
      <c r="C400" s="110" t="s">
        <v>97</v>
      </c>
      <c r="D400" s="111">
        <v>1</v>
      </c>
    </row>
    <row r="401" spans="1:4">
      <c r="A401" s="108">
        <v>237</v>
      </c>
      <c r="B401" s="109">
        <v>1383</v>
      </c>
      <c r="C401" s="110" t="s">
        <v>97</v>
      </c>
      <c r="D401" s="111">
        <v>2</v>
      </c>
    </row>
    <row r="402" spans="1:4">
      <c r="A402" s="108">
        <v>237</v>
      </c>
      <c r="B402" s="109">
        <v>1384</v>
      </c>
      <c r="C402" s="110" t="s">
        <v>97</v>
      </c>
      <c r="D402" s="111">
        <v>1</v>
      </c>
    </row>
    <row r="403" spans="1:4">
      <c r="A403" s="108">
        <v>238</v>
      </c>
      <c r="B403" s="109">
        <v>1385</v>
      </c>
      <c r="C403" s="110" t="s">
        <v>109</v>
      </c>
      <c r="D403" s="111">
        <v>2</v>
      </c>
    </row>
    <row r="404" spans="1:4">
      <c r="A404" s="108">
        <v>238</v>
      </c>
      <c r="B404" s="109">
        <v>1386</v>
      </c>
      <c r="C404" s="110" t="s">
        <v>109</v>
      </c>
      <c r="D404" s="111">
        <v>1</v>
      </c>
    </row>
    <row r="405" spans="1:4">
      <c r="A405" s="108">
        <v>241</v>
      </c>
      <c r="B405" s="109">
        <v>1042</v>
      </c>
      <c r="C405" s="110" t="s">
        <v>121</v>
      </c>
      <c r="D405" s="111">
        <v>2</v>
      </c>
    </row>
    <row r="406" spans="1:4">
      <c r="A406" s="108">
        <v>241</v>
      </c>
      <c r="B406" s="109">
        <v>1043</v>
      </c>
      <c r="C406" s="110" t="s">
        <v>121</v>
      </c>
      <c r="D406" s="111">
        <v>1</v>
      </c>
    </row>
    <row r="407" spans="1:4">
      <c r="A407" s="108">
        <v>242</v>
      </c>
      <c r="B407" s="109">
        <v>44</v>
      </c>
      <c r="C407" s="110" t="s">
        <v>122</v>
      </c>
      <c r="D407" s="111">
        <v>1</v>
      </c>
    </row>
    <row r="408" spans="1:4">
      <c r="A408" s="108">
        <v>242</v>
      </c>
      <c r="B408" s="109">
        <v>208</v>
      </c>
      <c r="C408" s="110" t="s">
        <v>122</v>
      </c>
      <c r="D408" s="111">
        <v>2</v>
      </c>
    </row>
    <row r="409" spans="1:4">
      <c r="A409" s="108">
        <v>243</v>
      </c>
      <c r="B409" s="109">
        <v>21</v>
      </c>
      <c r="C409" s="110" t="s">
        <v>123</v>
      </c>
      <c r="D409" s="111">
        <v>1</v>
      </c>
    </row>
    <row r="410" spans="1:4">
      <c r="A410" s="108">
        <v>243</v>
      </c>
      <c r="B410" s="109">
        <v>231</v>
      </c>
      <c r="C410" s="110" t="s">
        <v>123</v>
      </c>
      <c r="D410" s="111" t="s">
        <v>313</v>
      </c>
    </row>
    <row r="411" spans="1:4">
      <c r="A411" s="108">
        <v>244</v>
      </c>
      <c r="B411" s="109">
        <v>40</v>
      </c>
      <c r="C411" s="110" t="s">
        <v>109</v>
      </c>
      <c r="D411" s="111">
        <v>1</v>
      </c>
    </row>
    <row r="412" spans="1:4">
      <c r="A412" s="108">
        <v>244</v>
      </c>
      <c r="B412" s="109">
        <v>206</v>
      </c>
      <c r="C412" s="110" t="s">
        <v>109</v>
      </c>
      <c r="D412" s="111">
        <v>2</v>
      </c>
    </row>
    <row r="413" spans="1:4">
      <c r="A413" s="108">
        <v>245</v>
      </c>
      <c r="B413" s="109">
        <v>1012</v>
      </c>
      <c r="C413" s="110" t="s">
        <v>122</v>
      </c>
      <c r="D413" s="111">
        <v>2</v>
      </c>
    </row>
    <row r="414" spans="1:4">
      <c r="A414" s="108">
        <v>245</v>
      </c>
      <c r="B414" s="109">
        <v>1013</v>
      </c>
      <c r="C414" s="110" t="s">
        <v>122</v>
      </c>
      <c r="D414" s="111">
        <v>1</v>
      </c>
    </row>
    <row r="415" spans="1:4">
      <c r="A415" s="108">
        <v>246</v>
      </c>
      <c r="B415" s="109">
        <v>160</v>
      </c>
      <c r="C415" s="110" t="s">
        <v>124</v>
      </c>
      <c r="D415" s="111">
        <v>2</v>
      </c>
    </row>
    <row r="416" spans="1:4">
      <c r="A416" s="108">
        <v>246</v>
      </c>
      <c r="B416" s="109">
        <v>276</v>
      </c>
      <c r="C416" s="110" t="s">
        <v>124</v>
      </c>
      <c r="D416" s="111">
        <v>1</v>
      </c>
    </row>
    <row r="417" spans="1:4">
      <c r="A417" s="108">
        <v>246</v>
      </c>
      <c r="B417" s="109">
        <v>277</v>
      </c>
      <c r="C417" s="110" t="s">
        <v>124</v>
      </c>
      <c r="D417" s="111">
        <v>1</v>
      </c>
    </row>
    <row r="418" spans="1:4">
      <c r="A418" s="108">
        <v>247</v>
      </c>
      <c r="B418" s="109">
        <v>1288</v>
      </c>
      <c r="C418" s="110" t="s">
        <v>122</v>
      </c>
      <c r="D418" s="111">
        <v>1</v>
      </c>
    </row>
    <row r="419" spans="1:4">
      <c r="A419" s="108">
        <v>247</v>
      </c>
      <c r="B419" s="109">
        <v>1289</v>
      </c>
      <c r="C419" s="110" t="s">
        <v>122</v>
      </c>
      <c r="D419" s="111">
        <v>2</v>
      </c>
    </row>
    <row r="420" spans="1:4">
      <c r="A420" s="108">
        <v>248</v>
      </c>
      <c r="B420" s="109">
        <v>1174</v>
      </c>
      <c r="C420" s="110" t="s">
        <v>109</v>
      </c>
      <c r="D420" s="111">
        <v>1</v>
      </c>
    </row>
    <row r="421" spans="1:4">
      <c r="A421" s="108">
        <v>248</v>
      </c>
      <c r="B421" s="109">
        <v>1175</v>
      </c>
      <c r="C421" s="110" t="s">
        <v>109</v>
      </c>
      <c r="D421" s="111">
        <v>2</v>
      </c>
    </row>
    <row r="422" spans="1:4">
      <c r="A422" s="108">
        <v>249</v>
      </c>
      <c r="B422" s="109">
        <v>1351</v>
      </c>
      <c r="C422" s="110" t="s">
        <v>122</v>
      </c>
      <c r="D422" s="111">
        <v>2</v>
      </c>
    </row>
    <row r="423" spans="1:4">
      <c r="A423" s="108">
        <v>249</v>
      </c>
      <c r="B423" s="109">
        <v>1352</v>
      </c>
      <c r="C423" s="110" t="s">
        <v>122</v>
      </c>
      <c r="D423" s="111">
        <v>1</v>
      </c>
    </row>
    <row r="424" spans="1:4">
      <c r="A424" s="108">
        <v>250</v>
      </c>
      <c r="B424" s="109">
        <v>206</v>
      </c>
      <c r="C424" s="110" t="s">
        <v>125</v>
      </c>
      <c r="D424" s="111" t="s">
        <v>71</v>
      </c>
    </row>
    <row r="425" spans="1:4">
      <c r="A425" s="108">
        <v>251</v>
      </c>
      <c r="B425" s="109">
        <v>210</v>
      </c>
      <c r="C425" s="110" t="s">
        <v>125</v>
      </c>
      <c r="D425" s="111" t="s">
        <v>71</v>
      </c>
    </row>
    <row r="426" spans="1:4">
      <c r="A426" s="108">
        <v>252</v>
      </c>
      <c r="B426" s="109">
        <v>212</v>
      </c>
      <c r="C426" s="110" t="s">
        <v>125</v>
      </c>
      <c r="D426" s="111" t="s">
        <v>71</v>
      </c>
    </row>
    <row r="427" spans="1:4">
      <c r="A427" s="108">
        <v>253</v>
      </c>
      <c r="B427" s="109">
        <v>1290</v>
      </c>
      <c r="C427" s="110" t="s">
        <v>125</v>
      </c>
      <c r="D427" s="111" t="s">
        <v>71</v>
      </c>
    </row>
    <row r="428" spans="1:4">
      <c r="A428" s="108">
        <v>254</v>
      </c>
      <c r="B428" s="109">
        <v>1316</v>
      </c>
      <c r="C428" s="110" t="s">
        <v>126</v>
      </c>
      <c r="D428" s="111">
        <v>2</v>
      </c>
    </row>
    <row r="429" spans="1:4">
      <c r="A429" s="108">
        <v>254</v>
      </c>
      <c r="B429" s="109">
        <v>1317</v>
      </c>
      <c r="C429" s="110" t="s">
        <v>126</v>
      </c>
      <c r="D429" s="111">
        <v>1</v>
      </c>
    </row>
    <row r="430" spans="1:4">
      <c r="A430" s="108">
        <v>255</v>
      </c>
      <c r="B430" s="109">
        <v>1320</v>
      </c>
      <c r="C430" s="110" t="s">
        <v>127</v>
      </c>
      <c r="D430" s="111">
        <v>2</v>
      </c>
    </row>
    <row r="431" spans="1:4">
      <c r="A431" s="108">
        <v>255</v>
      </c>
      <c r="B431" s="109">
        <v>1321</v>
      </c>
      <c r="C431" s="110" t="s">
        <v>127</v>
      </c>
      <c r="D431" s="111">
        <v>1</v>
      </c>
    </row>
    <row r="432" spans="1:4">
      <c r="A432" s="108">
        <v>257</v>
      </c>
      <c r="B432" s="109">
        <v>57</v>
      </c>
      <c r="C432" s="110" t="s">
        <v>128</v>
      </c>
      <c r="D432" s="111">
        <v>1</v>
      </c>
    </row>
    <row r="433" spans="1:4">
      <c r="A433" s="108">
        <v>257</v>
      </c>
      <c r="B433" s="109">
        <v>196</v>
      </c>
      <c r="C433" s="110" t="s">
        <v>128</v>
      </c>
      <c r="D433" s="111">
        <v>2</v>
      </c>
    </row>
    <row r="434" spans="1:4">
      <c r="A434" s="108">
        <v>258</v>
      </c>
      <c r="B434" s="109">
        <v>56</v>
      </c>
      <c r="C434" s="110" t="s">
        <v>129</v>
      </c>
      <c r="D434" s="111">
        <v>1</v>
      </c>
    </row>
    <row r="435" spans="1:4">
      <c r="A435" s="108">
        <v>258</v>
      </c>
      <c r="B435" s="109">
        <v>195</v>
      </c>
      <c r="C435" s="110" t="s">
        <v>129</v>
      </c>
      <c r="D435" s="111">
        <v>2</v>
      </c>
    </row>
    <row r="436" spans="1:4">
      <c r="A436" s="108">
        <v>259</v>
      </c>
      <c r="B436" s="109">
        <v>94</v>
      </c>
      <c r="C436" s="110" t="s">
        <v>130</v>
      </c>
      <c r="D436" s="111">
        <v>1</v>
      </c>
    </row>
    <row r="437" spans="1:4">
      <c r="A437" s="108">
        <v>259</v>
      </c>
      <c r="B437" s="109">
        <v>167</v>
      </c>
      <c r="C437" s="110" t="s">
        <v>130</v>
      </c>
      <c r="D437" s="111">
        <v>2</v>
      </c>
    </row>
    <row r="438" spans="1:4">
      <c r="A438" s="108">
        <v>260</v>
      </c>
      <c r="B438" s="109">
        <v>59</v>
      </c>
      <c r="C438" s="110" t="s">
        <v>129</v>
      </c>
      <c r="D438" s="111" t="s">
        <v>309</v>
      </c>
    </row>
    <row r="439" spans="1:4">
      <c r="A439" s="108">
        <v>260</v>
      </c>
      <c r="B439" s="109">
        <v>191</v>
      </c>
      <c r="C439" s="110" t="s">
        <v>129</v>
      </c>
      <c r="D439" s="111" t="s">
        <v>309</v>
      </c>
    </row>
    <row r="440" spans="1:4">
      <c r="A440" s="108">
        <v>261</v>
      </c>
      <c r="B440" s="109">
        <v>55</v>
      </c>
      <c r="C440" s="110" t="s">
        <v>129</v>
      </c>
      <c r="D440" s="111">
        <v>1</v>
      </c>
    </row>
    <row r="441" spans="1:4">
      <c r="A441" s="108">
        <v>261</v>
      </c>
      <c r="B441" s="109">
        <v>194</v>
      </c>
      <c r="C441" s="110" t="s">
        <v>129</v>
      </c>
      <c r="D441" s="111" t="s">
        <v>312</v>
      </c>
    </row>
    <row r="442" spans="1:4">
      <c r="A442" s="108">
        <v>262</v>
      </c>
      <c r="B442" s="109">
        <v>57</v>
      </c>
      <c r="C442" s="110" t="s">
        <v>129</v>
      </c>
      <c r="D442" s="111">
        <v>1</v>
      </c>
    </row>
    <row r="443" spans="1:4">
      <c r="A443" s="108">
        <v>262</v>
      </c>
      <c r="B443" s="109">
        <v>196</v>
      </c>
      <c r="C443" s="110" t="s">
        <v>129</v>
      </c>
      <c r="D443" s="111" t="s">
        <v>314</v>
      </c>
    </row>
    <row r="444" spans="1:4">
      <c r="A444" s="108">
        <v>263</v>
      </c>
      <c r="B444" s="109">
        <v>1010</v>
      </c>
      <c r="C444" s="110" t="s">
        <v>129</v>
      </c>
      <c r="D444" s="111">
        <v>2</v>
      </c>
    </row>
    <row r="445" spans="1:4">
      <c r="A445" s="108">
        <v>263</v>
      </c>
      <c r="B445" s="109">
        <v>1011</v>
      </c>
      <c r="C445" s="110" t="s">
        <v>129</v>
      </c>
      <c r="D445" s="111">
        <v>1</v>
      </c>
    </row>
    <row r="446" spans="1:4">
      <c r="A446" s="108">
        <v>264</v>
      </c>
      <c r="B446" s="109">
        <v>1069</v>
      </c>
      <c r="C446" s="110" t="s">
        <v>129</v>
      </c>
      <c r="D446" s="111">
        <v>1</v>
      </c>
    </row>
    <row r="447" spans="1:4">
      <c r="A447" s="108">
        <v>264</v>
      </c>
      <c r="B447" s="109">
        <v>1070</v>
      </c>
      <c r="C447" s="110" t="s">
        <v>129</v>
      </c>
      <c r="D447" s="111">
        <v>2</v>
      </c>
    </row>
    <row r="448" spans="1:4">
      <c r="A448" s="108">
        <v>265</v>
      </c>
      <c r="B448" s="109">
        <v>190</v>
      </c>
      <c r="C448" s="110" t="s">
        <v>131</v>
      </c>
      <c r="D448" s="111" t="s">
        <v>311</v>
      </c>
    </row>
    <row r="449" spans="1:4">
      <c r="A449" s="108">
        <v>266</v>
      </c>
      <c r="B449" s="109">
        <v>191</v>
      </c>
      <c r="C449" s="110" t="s">
        <v>131</v>
      </c>
      <c r="D449" s="111" t="s">
        <v>71</v>
      </c>
    </row>
    <row r="450" spans="1:4">
      <c r="A450" s="108">
        <v>267</v>
      </c>
      <c r="B450" s="109">
        <v>192</v>
      </c>
      <c r="C450" s="110" t="s">
        <v>131</v>
      </c>
      <c r="D450" s="111" t="s">
        <v>71</v>
      </c>
    </row>
    <row r="451" spans="1:4">
      <c r="A451" s="108">
        <v>268</v>
      </c>
      <c r="B451" s="109">
        <v>193</v>
      </c>
      <c r="C451" s="110" t="s">
        <v>131</v>
      </c>
      <c r="D451" s="111" t="s">
        <v>311</v>
      </c>
    </row>
    <row r="452" spans="1:4">
      <c r="A452" s="108">
        <v>269</v>
      </c>
      <c r="B452" s="109">
        <v>194</v>
      </c>
      <c r="C452" s="110" t="s">
        <v>131</v>
      </c>
      <c r="D452" s="111" t="s">
        <v>71</v>
      </c>
    </row>
    <row r="453" spans="1:4">
      <c r="A453" s="108">
        <v>270</v>
      </c>
      <c r="B453" s="109">
        <v>196</v>
      </c>
      <c r="C453" s="110" t="s">
        <v>131</v>
      </c>
      <c r="D453" s="111" t="s">
        <v>311</v>
      </c>
    </row>
    <row r="454" spans="1:4">
      <c r="A454" s="108">
        <v>271</v>
      </c>
      <c r="B454" s="109">
        <v>1088</v>
      </c>
      <c r="C454" s="110" t="s">
        <v>131</v>
      </c>
      <c r="D454" s="111" t="s">
        <v>71</v>
      </c>
    </row>
    <row r="455" spans="1:4">
      <c r="A455" s="108">
        <v>272</v>
      </c>
      <c r="B455" s="109">
        <v>1089</v>
      </c>
      <c r="C455" s="110" t="s">
        <v>131</v>
      </c>
      <c r="D455" s="111" t="s">
        <v>71</v>
      </c>
    </row>
    <row r="456" spans="1:4">
      <c r="A456" s="108">
        <v>273</v>
      </c>
      <c r="B456" s="109">
        <v>1090</v>
      </c>
      <c r="C456" s="110" t="s">
        <v>131</v>
      </c>
      <c r="D456" s="111" t="s">
        <v>71</v>
      </c>
    </row>
    <row r="457" spans="1:4">
      <c r="A457" s="108">
        <v>274</v>
      </c>
      <c r="B457" s="109">
        <v>1115</v>
      </c>
      <c r="C457" s="110" t="s">
        <v>131</v>
      </c>
      <c r="D457" s="111" t="s">
        <v>71</v>
      </c>
    </row>
    <row r="458" spans="1:4">
      <c r="A458" s="108">
        <v>276</v>
      </c>
      <c r="B458" s="109">
        <v>1347</v>
      </c>
      <c r="C458" s="110" t="s">
        <v>131</v>
      </c>
      <c r="D458" s="111" t="s">
        <v>71</v>
      </c>
    </row>
    <row r="459" spans="1:4">
      <c r="A459" s="108">
        <v>277</v>
      </c>
      <c r="B459" s="109">
        <v>52</v>
      </c>
      <c r="C459" s="110" t="s">
        <v>132</v>
      </c>
      <c r="D459" s="111" t="s">
        <v>71</v>
      </c>
    </row>
    <row r="460" spans="1:4">
      <c r="A460" s="108">
        <v>278</v>
      </c>
      <c r="B460" s="109">
        <v>105</v>
      </c>
      <c r="C460" s="110" t="s">
        <v>133</v>
      </c>
      <c r="D460" s="111" t="s">
        <v>71</v>
      </c>
    </row>
    <row r="461" spans="1:4">
      <c r="A461" s="108">
        <v>279</v>
      </c>
      <c r="B461" s="109">
        <v>16</v>
      </c>
      <c r="C461" s="110" t="s">
        <v>134</v>
      </c>
      <c r="D461" s="111" t="s">
        <v>71</v>
      </c>
    </row>
    <row r="462" spans="1:4">
      <c r="A462" s="108">
        <v>280</v>
      </c>
      <c r="B462" s="109">
        <v>170</v>
      </c>
      <c r="C462" s="110" t="s">
        <v>135</v>
      </c>
      <c r="D462" s="111" t="s">
        <v>309</v>
      </c>
    </row>
    <row r="463" spans="1:4">
      <c r="A463" s="108">
        <v>281</v>
      </c>
      <c r="B463" s="109">
        <v>11</v>
      </c>
      <c r="C463" s="110" t="s">
        <v>136</v>
      </c>
      <c r="D463" s="111">
        <v>2</v>
      </c>
    </row>
    <row r="464" spans="1:4">
      <c r="A464" s="108">
        <v>281</v>
      </c>
      <c r="B464" s="109">
        <v>95</v>
      </c>
      <c r="C464" s="110" t="s">
        <v>136</v>
      </c>
      <c r="D464" s="111">
        <v>1</v>
      </c>
    </row>
    <row r="465" spans="1:4">
      <c r="A465" s="108">
        <v>283</v>
      </c>
      <c r="B465" s="109">
        <v>1016</v>
      </c>
      <c r="C465" s="110" t="s">
        <v>137</v>
      </c>
      <c r="D465" s="111">
        <v>1</v>
      </c>
    </row>
    <row r="466" spans="1:4">
      <c r="A466" s="108">
        <v>283</v>
      </c>
      <c r="B466" s="109">
        <v>1017</v>
      </c>
      <c r="C466" s="110" t="s">
        <v>137</v>
      </c>
      <c r="D466" s="111">
        <v>2</v>
      </c>
    </row>
    <row r="467" spans="1:4">
      <c r="A467" s="108">
        <v>284</v>
      </c>
      <c r="B467" s="109">
        <v>177</v>
      </c>
      <c r="C467" s="110" t="s">
        <v>78</v>
      </c>
      <c r="D467" s="111" t="s">
        <v>71</v>
      </c>
    </row>
    <row r="468" spans="1:4">
      <c r="A468" s="108">
        <v>285</v>
      </c>
      <c r="B468" s="109">
        <v>178</v>
      </c>
      <c r="C468" s="110" t="s">
        <v>78</v>
      </c>
      <c r="D468" s="111" t="s">
        <v>309</v>
      </c>
    </row>
    <row r="469" spans="1:4">
      <c r="A469" s="108">
        <v>286</v>
      </c>
      <c r="B469" s="109">
        <v>103</v>
      </c>
      <c r="C469" s="110" t="s">
        <v>138</v>
      </c>
      <c r="D469" s="111" t="s">
        <v>71</v>
      </c>
    </row>
    <row r="470" spans="1:4">
      <c r="A470" s="108">
        <v>287</v>
      </c>
      <c r="B470" s="109">
        <v>1364</v>
      </c>
      <c r="C470" s="110" t="s">
        <v>139</v>
      </c>
      <c r="D470" s="111" t="s">
        <v>71</v>
      </c>
    </row>
    <row r="471" spans="1:4">
      <c r="A471" s="108">
        <v>287</v>
      </c>
      <c r="B471" s="109">
        <v>1402</v>
      </c>
      <c r="C471" s="110" t="s">
        <v>139</v>
      </c>
      <c r="D471" s="111" t="s">
        <v>71</v>
      </c>
    </row>
    <row r="472" spans="1:4">
      <c r="A472" s="108">
        <v>288</v>
      </c>
      <c r="B472" s="109">
        <v>1036</v>
      </c>
      <c r="C472" s="110" t="s">
        <v>140</v>
      </c>
      <c r="D472" s="111" t="s">
        <v>71</v>
      </c>
    </row>
    <row r="473" spans="1:4">
      <c r="A473" s="108">
        <v>289</v>
      </c>
      <c r="B473" s="109">
        <v>1041</v>
      </c>
      <c r="C473" s="110" t="s">
        <v>140</v>
      </c>
      <c r="D473" s="111" t="s">
        <v>71</v>
      </c>
    </row>
    <row r="474" spans="1:4">
      <c r="A474" s="108">
        <v>290</v>
      </c>
      <c r="B474" s="109">
        <v>1050</v>
      </c>
      <c r="C474" s="110" t="s">
        <v>140</v>
      </c>
      <c r="D474" s="111" t="s">
        <v>71</v>
      </c>
    </row>
    <row r="475" spans="1:4">
      <c r="A475" s="108">
        <v>291</v>
      </c>
      <c r="B475" s="109">
        <v>1051</v>
      </c>
      <c r="C475" s="110" t="s">
        <v>140</v>
      </c>
      <c r="D475" s="111" t="s">
        <v>71</v>
      </c>
    </row>
    <row r="476" spans="1:4">
      <c r="A476" s="108">
        <v>292</v>
      </c>
      <c r="B476" s="109">
        <v>1052</v>
      </c>
      <c r="C476" s="110" t="s">
        <v>140</v>
      </c>
      <c r="D476" s="111" t="s">
        <v>71</v>
      </c>
    </row>
    <row r="477" spans="1:4">
      <c r="A477" s="108">
        <v>297</v>
      </c>
      <c r="B477" s="109">
        <v>1367</v>
      </c>
      <c r="C477" s="110" t="s">
        <v>140</v>
      </c>
      <c r="D477" s="111" t="s">
        <v>71</v>
      </c>
    </row>
    <row r="478" spans="1:4">
      <c r="A478" s="108">
        <v>298</v>
      </c>
      <c r="B478" s="109">
        <v>1368</v>
      </c>
      <c r="C478" s="110" t="s">
        <v>140</v>
      </c>
      <c r="D478" s="111" t="s">
        <v>71</v>
      </c>
    </row>
    <row r="479" spans="1:4">
      <c r="A479" s="108">
        <v>299</v>
      </c>
      <c r="B479" s="109">
        <v>1053</v>
      </c>
      <c r="C479" s="110" t="s">
        <v>140</v>
      </c>
      <c r="D479" s="111" t="s">
        <v>71</v>
      </c>
    </row>
    <row r="480" spans="1:4">
      <c r="A480" s="108">
        <v>300</v>
      </c>
      <c r="B480" s="109">
        <v>1080</v>
      </c>
      <c r="C480" s="110" t="s">
        <v>141</v>
      </c>
      <c r="D480" s="111">
        <v>1</v>
      </c>
    </row>
    <row r="481" spans="1:4">
      <c r="A481" s="108">
        <v>300</v>
      </c>
      <c r="B481" s="109">
        <v>1081</v>
      </c>
      <c r="C481" s="110" t="s">
        <v>141</v>
      </c>
      <c r="D481" s="111">
        <v>1</v>
      </c>
    </row>
    <row r="482" spans="1:4">
      <c r="A482" s="108">
        <v>301</v>
      </c>
      <c r="B482" s="109">
        <v>1095</v>
      </c>
      <c r="C482" s="110" t="s">
        <v>142</v>
      </c>
      <c r="D482" s="111">
        <v>1</v>
      </c>
    </row>
    <row r="483" spans="1:4">
      <c r="A483" s="108">
        <v>301</v>
      </c>
      <c r="B483" s="109">
        <v>1096</v>
      </c>
      <c r="C483" s="110" t="s">
        <v>142</v>
      </c>
      <c r="D483" s="111">
        <v>1</v>
      </c>
    </row>
    <row r="484" spans="1:4">
      <c r="A484" s="108">
        <v>302</v>
      </c>
      <c r="B484" s="109">
        <v>1101</v>
      </c>
      <c r="C484" s="110" t="s">
        <v>143</v>
      </c>
      <c r="D484" s="111">
        <v>1</v>
      </c>
    </row>
    <row r="485" spans="1:4">
      <c r="A485" s="108">
        <v>302</v>
      </c>
      <c r="B485" s="109">
        <v>1102</v>
      </c>
      <c r="C485" s="110" t="s">
        <v>143</v>
      </c>
      <c r="D485" s="111">
        <v>1</v>
      </c>
    </row>
    <row r="486" spans="1:4">
      <c r="A486" s="108">
        <v>303</v>
      </c>
      <c r="B486" s="109">
        <v>1054</v>
      </c>
      <c r="C486" s="110" t="s">
        <v>140</v>
      </c>
      <c r="D486" s="111" t="s">
        <v>71</v>
      </c>
    </row>
    <row r="487" spans="1:4">
      <c r="A487" s="108">
        <v>304</v>
      </c>
      <c r="B487" s="109">
        <v>1083</v>
      </c>
      <c r="C487" s="110" t="s">
        <v>140</v>
      </c>
      <c r="D487" s="111" t="s">
        <v>71</v>
      </c>
    </row>
    <row r="488" spans="1:4">
      <c r="A488" s="108">
        <v>305</v>
      </c>
      <c r="B488" s="109">
        <v>1084</v>
      </c>
      <c r="C488" s="110" t="s">
        <v>144</v>
      </c>
      <c r="D488" s="111">
        <v>1</v>
      </c>
    </row>
    <row r="489" spans="1:4">
      <c r="A489" s="108">
        <v>305</v>
      </c>
      <c r="B489" s="109">
        <v>1085</v>
      </c>
      <c r="C489" s="110" t="s">
        <v>144</v>
      </c>
      <c r="D489" s="111">
        <v>2</v>
      </c>
    </row>
    <row r="490" spans="1:4">
      <c r="A490" s="108">
        <v>306</v>
      </c>
      <c r="B490" s="109">
        <v>1086</v>
      </c>
      <c r="C490" s="110" t="s">
        <v>144</v>
      </c>
      <c r="D490" s="111">
        <v>1</v>
      </c>
    </row>
    <row r="491" spans="1:4">
      <c r="A491" s="108">
        <v>306</v>
      </c>
      <c r="B491" s="109">
        <v>1087</v>
      </c>
      <c r="C491" s="110" t="s">
        <v>144</v>
      </c>
      <c r="D491" s="111">
        <v>2</v>
      </c>
    </row>
    <row r="492" spans="1:4">
      <c r="A492" s="108">
        <v>307</v>
      </c>
      <c r="B492" s="109">
        <v>1091</v>
      </c>
      <c r="C492" s="110" t="s">
        <v>144</v>
      </c>
      <c r="D492" s="111">
        <v>1</v>
      </c>
    </row>
    <row r="493" spans="1:4">
      <c r="A493" s="108">
        <v>307</v>
      </c>
      <c r="B493" s="109">
        <v>1092</v>
      </c>
      <c r="C493" s="110" t="s">
        <v>144</v>
      </c>
      <c r="D493" s="111">
        <v>2</v>
      </c>
    </row>
    <row r="494" spans="1:4">
      <c r="A494" s="108">
        <v>308</v>
      </c>
      <c r="B494" s="109">
        <v>1093</v>
      </c>
      <c r="C494" s="110" t="s">
        <v>144</v>
      </c>
      <c r="D494" s="111">
        <v>1</v>
      </c>
    </row>
    <row r="495" spans="1:4">
      <c r="A495" s="108">
        <v>308</v>
      </c>
      <c r="B495" s="109">
        <v>1094</v>
      </c>
      <c r="C495" s="110" t="s">
        <v>144</v>
      </c>
      <c r="D495" s="111">
        <v>2</v>
      </c>
    </row>
    <row r="496" spans="1:4">
      <c r="A496" s="108">
        <v>309</v>
      </c>
      <c r="B496" s="109">
        <v>1098</v>
      </c>
      <c r="C496" s="110" t="s">
        <v>145</v>
      </c>
      <c r="D496" s="111">
        <v>1</v>
      </c>
    </row>
    <row r="497" spans="1:4">
      <c r="A497" s="108">
        <v>309</v>
      </c>
      <c r="B497" s="109">
        <v>1099</v>
      </c>
      <c r="C497" s="110" t="s">
        <v>145</v>
      </c>
      <c r="D497" s="111">
        <v>1</v>
      </c>
    </row>
    <row r="498" spans="1:4">
      <c r="A498" s="108">
        <v>310</v>
      </c>
      <c r="B498" s="109">
        <v>1155</v>
      </c>
      <c r="C498" s="110" t="s">
        <v>146</v>
      </c>
      <c r="D498" s="111">
        <v>2</v>
      </c>
    </row>
    <row r="499" spans="1:4">
      <c r="A499" s="108">
        <v>310</v>
      </c>
      <c r="B499" s="109">
        <v>1156</v>
      </c>
      <c r="C499" s="110" t="s">
        <v>146</v>
      </c>
      <c r="D499" s="111">
        <v>1</v>
      </c>
    </row>
    <row r="500" spans="1:4">
      <c r="A500" s="108">
        <v>312</v>
      </c>
      <c r="B500" s="109">
        <v>1154</v>
      </c>
      <c r="C500" s="110" t="s">
        <v>147</v>
      </c>
      <c r="D500" s="111">
        <v>2</v>
      </c>
    </row>
    <row r="501" spans="1:4">
      <c r="A501" s="108">
        <v>313</v>
      </c>
      <c r="B501" s="109">
        <v>1006</v>
      </c>
      <c r="C501" s="110" t="s">
        <v>148</v>
      </c>
      <c r="D501" s="111" t="s">
        <v>71</v>
      </c>
    </row>
    <row r="502" spans="1:4">
      <c r="A502" s="108">
        <v>314</v>
      </c>
      <c r="B502" s="109">
        <v>104</v>
      </c>
      <c r="C502" s="110" t="s">
        <v>149</v>
      </c>
      <c r="D502" s="111" t="s">
        <v>309</v>
      </c>
    </row>
    <row r="503" spans="1:4">
      <c r="A503" s="108">
        <v>315</v>
      </c>
      <c r="B503" s="109">
        <v>178</v>
      </c>
      <c r="C503" s="110" t="s">
        <v>150</v>
      </c>
      <c r="D503" s="111" t="s">
        <v>309</v>
      </c>
    </row>
    <row r="504" spans="1:4">
      <c r="A504" s="108">
        <v>315</v>
      </c>
      <c r="B504" s="109">
        <v>227</v>
      </c>
      <c r="C504" s="110" t="s">
        <v>150</v>
      </c>
      <c r="D504" s="111" t="s">
        <v>309</v>
      </c>
    </row>
    <row r="505" spans="1:4">
      <c r="A505" s="108">
        <v>316</v>
      </c>
      <c r="B505" s="109">
        <v>53</v>
      </c>
      <c r="C505" s="110" t="s">
        <v>151</v>
      </c>
      <c r="D505" s="111">
        <v>2</v>
      </c>
    </row>
    <row r="506" spans="1:4">
      <c r="A506" s="108">
        <v>316</v>
      </c>
      <c r="B506" s="109">
        <v>198</v>
      </c>
      <c r="C506" s="110" t="s">
        <v>151</v>
      </c>
      <c r="D506" s="111">
        <v>1</v>
      </c>
    </row>
    <row r="507" spans="1:4">
      <c r="A507" s="108">
        <v>317</v>
      </c>
      <c r="B507" s="109">
        <v>70</v>
      </c>
      <c r="C507" s="110" t="s">
        <v>151</v>
      </c>
      <c r="D507" s="111" t="s">
        <v>314</v>
      </c>
    </row>
    <row r="508" spans="1:4">
      <c r="A508" s="108">
        <v>317</v>
      </c>
      <c r="B508" s="109">
        <v>183</v>
      </c>
      <c r="C508" s="110" t="s">
        <v>151</v>
      </c>
      <c r="D508" s="111" t="s">
        <v>315</v>
      </c>
    </row>
    <row r="509" spans="1:4">
      <c r="A509" s="108">
        <v>318</v>
      </c>
      <c r="B509" s="109">
        <v>74</v>
      </c>
      <c r="C509" s="110" t="s">
        <v>151</v>
      </c>
      <c r="D509" s="111">
        <v>1</v>
      </c>
    </row>
    <row r="510" spans="1:4">
      <c r="A510" s="108">
        <v>318</v>
      </c>
      <c r="B510" s="109">
        <v>180</v>
      </c>
      <c r="C510" s="110" t="s">
        <v>151</v>
      </c>
      <c r="D510" s="111">
        <v>1</v>
      </c>
    </row>
    <row r="511" spans="1:4">
      <c r="A511" s="108">
        <v>319</v>
      </c>
      <c r="B511" s="109">
        <v>71</v>
      </c>
      <c r="C511" s="110" t="s">
        <v>152</v>
      </c>
      <c r="D511" s="111" t="s">
        <v>318</v>
      </c>
    </row>
    <row r="512" spans="1:4">
      <c r="A512" s="108">
        <v>319</v>
      </c>
      <c r="B512" s="109">
        <v>183</v>
      </c>
      <c r="C512" s="110" t="s">
        <v>152</v>
      </c>
      <c r="D512" s="111" t="s">
        <v>316</v>
      </c>
    </row>
    <row r="513" spans="1:4">
      <c r="A513" s="108">
        <v>320</v>
      </c>
      <c r="B513" s="109">
        <v>72</v>
      </c>
      <c r="C513" s="110" t="s">
        <v>151</v>
      </c>
      <c r="D513" s="111">
        <v>2</v>
      </c>
    </row>
    <row r="514" spans="1:4">
      <c r="A514" s="108">
        <v>320</v>
      </c>
      <c r="B514" s="109">
        <v>184</v>
      </c>
      <c r="C514" s="110" t="s">
        <v>151</v>
      </c>
      <c r="D514" s="111">
        <v>1</v>
      </c>
    </row>
    <row r="515" spans="1:4">
      <c r="A515" s="108">
        <v>321</v>
      </c>
      <c r="B515" s="109">
        <v>1004</v>
      </c>
      <c r="C515" s="110" t="s">
        <v>151</v>
      </c>
      <c r="D515" s="111">
        <v>1</v>
      </c>
    </row>
    <row r="516" spans="1:4">
      <c r="A516" s="108">
        <v>321</v>
      </c>
      <c r="B516" s="109">
        <v>1005</v>
      </c>
      <c r="C516" s="110" t="s">
        <v>151</v>
      </c>
      <c r="D516" s="111">
        <v>1</v>
      </c>
    </row>
    <row r="517" spans="1:4">
      <c r="A517" s="108">
        <v>322</v>
      </c>
      <c r="B517" s="109">
        <v>1073</v>
      </c>
      <c r="C517" s="110" t="s">
        <v>151</v>
      </c>
      <c r="D517" s="111">
        <v>1</v>
      </c>
    </row>
    <row r="518" spans="1:4">
      <c r="A518" s="108">
        <v>322</v>
      </c>
      <c r="B518" s="109">
        <v>1074</v>
      </c>
      <c r="C518" s="110" t="s">
        <v>151</v>
      </c>
      <c r="D518" s="111">
        <v>1</v>
      </c>
    </row>
    <row r="519" spans="1:4">
      <c r="A519" s="108">
        <v>323</v>
      </c>
      <c r="B519" s="109">
        <v>1284</v>
      </c>
      <c r="C519" s="110" t="s">
        <v>151</v>
      </c>
      <c r="D519" s="111">
        <v>1</v>
      </c>
    </row>
    <row r="520" spans="1:4">
      <c r="A520" s="108">
        <v>323</v>
      </c>
      <c r="B520" s="109">
        <v>1285</v>
      </c>
      <c r="C520" s="110" t="s">
        <v>151</v>
      </c>
      <c r="D520" s="111" t="s">
        <v>317</v>
      </c>
    </row>
    <row r="521" spans="1:4">
      <c r="A521" s="108">
        <v>324</v>
      </c>
      <c r="B521" s="109">
        <v>1007</v>
      </c>
      <c r="C521" s="110" t="s">
        <v>153</v>
      </c>
      <c r="D521" s="111">
        <v>1</v>
      </c>
    </row>
    <row r="522" spans="1:4">
      <c r="A522" s="108">
        <v>325</v>
      </c>
      <c r="B522" s="109">
        <v>183</v>
      </c>
      <c r="C522" s="110" t="s">
        <v>154</v>
      </c>
      <c r="D522" s="111">
        <v>1</v>
      </c>
    </row>
    <row r="523" spans="1:4">
      <c r="A523" s="108">
        <v>325</v>
      </c>
      <c r="B523" s="109">
        <v>186</v>
      </c>
      <c r="C523" s="110" t="s">
        <v>154</v>
      </c>
      <c r="D523" s="111">
        <v>1</v>
      </c>
    </row>
    <row r="524" spans="1:4">
      <c r="A524" s="108">
        <v>325</v>
      </c>
      <c r="B524" s="109">
        <v>206</v>
      </c>
      <c r="C524" s="110" t="s">
        <v>154</v>
      </c>
      <c r="D524" s="111">
        <v>2</v>
      </c>
    </row>
    <row r="525" spans="1:4">
      <c r="A525" s="108">
        <v>326</v>
      </c>
      <c r="B525" s="109">
        <v>184</v>
      </c>
      <c r="C525" s="110" t="s">
        <v>154</v>
      </c>
      <c r="D525" s="111">
        <v>1</v>
      </c>
    </row>
    <row r="526" spans="1:4">
      <c r="A526" s="108">
        <v>326</v>
      </c>
      <c r="B526" s="109">
        <v>187</v>
      </c>
      <c r="C526" s="110" t="s">
        <v>154</v>
      </c>
      <c r="D526" s="111" t="s">
        <v>314</v>
      </c>
    </row>
    <row r="527" spans="1:4">
      <c r="A527" s="108">
        <v>326</v>
      </c>
      <c r="B527" s="109">
        <v>210</v>
      </c>
      <c r="C527" s="110" t="s">
        <v>154</v>
      </c>
      <c r="D527" s="111" t="s">
        <v>314</v>
      </c>
    </row>
    <row r="528" spans="1:4">
      <c r="A528" s="108">
        <v>327</v>
      </c>
      <c r="B528" s="109">
        <v>135</v>
      </c>
      <c r="C528" s="110" t="s">
        <v>154</v>
      </c>
      <c r="D528" s="111">
        <v>1</v>
      </c>
    </row>
    <row r="529" spans="1:4">
      <c r="A529" s="108">
        <v>327</v>
      </c>
      <c r="B529" s="109">
        <v>198</v>
      </c>
      <c r="C529" s="110" t="s">
        <v>154</v>
      </c>
      <c r="D529" s="111">
        <v>1</v>
      </c>
    </row>
    <row r="530" spans="1:4">
      <c r="A530" s="108">
        <v>327</v>
      </c>
      <c r="B530" s="109">
        <v>222</v>
      </c>
      <c r="C530" s="110" t="s">
        <v>154</v>
      </c>
      <c r="D530" s="111">
        <v>2</v>
      </c>
    </row>
    <row r="531" spans="1:4">
      <c r="A531" s="108">
        <v>328</v>
      </c>
      <c r="B531" s="109">
        <v>1022</v>
      </c>
      <c r="C531" s="110" t="s">
        <v>154</v>
      </c>
      <c r="D531" s="111">
        <v>1</v>
      </c>
    </row>
    <row r="532" spans="1:4">
      <c r="A532" s="108">
        <v>328</v>
      </c>
      <c r="B532" s="109">
        <v>1023</v>
      </c>
      <c r="C532" s="110" t="s">
        <v>154</v>
      </c>
      <c r="D532" s="111">
        <v>2</v>
      </c>
    </row>
    <row r="533" spans="1:4">
      <c r="A533" s="108">
        <v>328</v>
      </c>
      <c r="B533" s="109">
        <v>1024</v>
      </c>
      <c r="C533" s="110" t="s">
        <v>154</v>
      </c>
      <c r="D533" s="111">
        <v>1</v>
      </c>
    </row>
    <row r="534" spans="1:4">
      <c r="A534" s="108">
        <v>329</v>
      </c>
      <c r="B534" s="109">
        <v>1027</v>
      </c>
      <c r="C534" s="110" t="s">
        <v>154</v>
      </c>
      <c r="D534" s="111">
        <v>1</v>
      </c>
    </row>
    <row r="535" spans="1:4">
      <c r="A535" s="108">
        <v>329</v>
      </c>
      <c r="B535" s="109">
        <v>1028</v>
      </c>
      <c r="C535" s="110" t="s">
        <v>154</v>
      </c>
      <c r="D535" s="111">
        <v>2</v>
      </c>
    </row>
    <row r="536" spans="1:4">
      <c r="A536" s="108">
        <v>329</v>
      </c>
      <c r="B536" s="109">
        <v>1029</v>
      </c>
      <c r="C536" s="110" t="s">
        <v>154</v>
      </c>
      <c r="D536" s="111">
        <v>1</v>
      </c>
    </row>
    <row r="537" spans="1:4">
      <c r="A537" s="108">
        <v>330</v>
      </c>
      <c r="B537" s="109">
        <v>1075</v>
      </c>
      <c r="C537" s="110" t="s">
        <v>154</v>
      </c>
      <c r="D537" s="111">
        <v>2</v>
      </c>
    </row>
    <row r="538" spans="1:4">
      <c r="A538" s="108">
        <v>330</v>
      </c>
      <c r="B538" s="109">
        <v>1076</v>
      </c>
      <c r="C538" s="110" t="s">
        <v>154</v>
      </c>
      <c r="D538" s="111">
        <v>1</v>
      </c>
    </row>
    <row r="539" spans="1:4">
      <c r="A539" s="108">
        <v>330</v>
      </c>
      <c r="B539" s="109">
        <v>1077</v>
      </c>
      <c r="C539" s="110" t="s">
        <v>154</v>
      </c>
      <c r="D539" s="111">
        <v>2</v>
      </c>
    </row>
    <row r="540" spans="1:4">
      <c r="A540" s="108">
        <v>331</v>
      </c>
      <c r="B540" s="109">
        <v>1167</v>
      </c>
      <c r="C540" s="110" t="s">
        <v>154</v>
      </c>
      <c r="D540" s="111">
        <v>1</v>
      </c>
    </row>
    <row r="541" spans="1:4">
      <c r="A541" s="108">
        <v>331</v>
      </c>
      <c r="B541" s="109">
        <v>1168</v>
      </c>
      <c r="C541" s="110" t="s">
        <v>154</v>
      </c>
      <c r="D541" s="111">
        <v>1</v>
      </c>
    </row>
    <row r="542" spans="1:4">
      <c r="A542" s="108">
        <v>331</v>
      </c>
      <c r="B542" s="109">
        <v>1169</v>
      </c>
      <c r="C542" s="110" t="s">
        <v>154</v>
      </c>
      <c r="D542" s="111">
        <v>2</v>
      </c>
    </row>
    <row r="543" spans="1:4">
      <c r="A543" s="108">
        <v>332</v>
      </c>
      <c r="B543" s="109">
        <v>1235</v>
      </c>
      <c r="C543" s="110" t="s">
        <v>154</v>
      </c>
      <c r="D543" s="111" t="s">
        <v>309</v>
      </c>
    </row>
    <row r="544" spans="1:4">
      <c r="A544" s="108">
        <v>332</v>
      </c>
      <c r="B544" s="109">
        <v>1236</v>
      </c>
      <c r="C544" s="110" t="s">
        <v>154</v>
      </c>
      <c r="D544" s="111" t="s">
        <v>309</v>
      </c>
    </row>
    <row r="545" spans="1:4">
      <c r="A545" s="108">
        <v>332</v>
      </c>
      <c r="B545" s="109">
        <v>1237</v>
      </c>
      <c r="C545" s="110" t="s">
        <v>154</v>
      </c>
      <c r="D545" s="111" t="s">
        <v>309</v>
      </c>
    </row>
    <row r="546" spans="1:4">
      <c r="A546" s="108">
        <v>334</v>
      </c>
      <c r="B546" s="109">
        <v>1131</v>
      </c>
      <c r="C546" s="110" t="s">
        <v>155</v>
      </c>
      <c r="D546" s="111">
        <v>1</v>
      </c>
    </row>
    <row r="547" spans="1:4">
      <c r="A547" s="108">
        <v>334</v>
      </c>
      <c r="B547" s="109">
        <v>1132</v>
      </c>
      <c r="C547" s="110" t="s">
        <v>155</v>
      </c>
      <c r="D547" s="111">
        <v>1</v>
      </c>
    </row>
    <row r="548" spans="1:4">
      <c r="A548" s="108">
        <v>334</v>
      </c>
      <c r="B548" s="109">
        <v>1133</v>
      </c>
      <c r="C548" s="110" t="s">
        <v>155</v>
      </c>
      <c r="D548" s="111">
        <v>2</v>
      </c>
    </row>
    <row r="549" spans="1:4">
      <c r="A549" s="108">
        <v>335</v>
      </c>
      <c r="B549" s="109">
        <v>18</v>
      </c>
      <c r="C549" s="110" t="s">
        <v>156</v>
      </c>
      <c r="D549" s="111">
        <v>1</v>
      </c>
    </row>
    <row r="550" spans="1:4">
      <c r="A550" s="108">
        <v>336</v>
      </c>
      <c r="B550" s="109">
        <v>20</v>
      </c>
      <c r="C550" s="110" t="s">
        <v>157</v>
      </c>
      <c r="D550" s="111" t="s">
        <v>71</v>
      </c>
    </row>
    <row r="551" spans="1:4">
      <c r="A551" s="108">
        <v>337</v>
      </c>
      <c r="B551" s="109">
        <v>82</v>
      </c>
      <c r="C551" s="110" t="s">
        <v>157</v>
      </c>
      <c r="D551" s="111" t="s">
        <v>71</v>
      </c>
    </row>
    <row r="552" spans="1:4">
      <c r="A552" s="108">
        <v>338</v>
      </c>
      <c r="B552" s="109">
        <v>1365</v>
      </c>
      <c r="C552" s="110" t="s">
        <v>158</v>
      </c>
      <c r="D552" s="111">
        <v>2</v>
      </c>
    </row>
    <row r="553" spans="1:4">
      <c r="A553" s="108">
        <v>338</v>
      </c>
      <c r="B553" s="109">
        <v>1366</v>
      </c>
      <c r="C553" s="110" t="s">
        <v>158</v>
      </c>
      <c r="D553" s="111">
        <v>1</v>
      </c>
    </row>
    <row r="554" spans="1:4">
      <c r="A554" s="108">
        <v>339</v>
      </c>
      <c r="B554" s="109">
        <v>1025</v>
      </c>
      <c r="C554" s="110" t="s">
        <v>159</v>
      </c>
      <c r="D554" s="111" t="s">
        <v>71</v>
      </c>
    </row>
    <row r="555" spans="1:4">
      <c r="A555" s="108">
        <v>340</v>
      </c>
      <c r="B555" s="109">
        <v>1030</v>
      </c>
      <c r="C555" s="110" t="s">
        <v>159</v>
      </c>
      <c r="D555" s="111" t="s">
        <v>71</v>
      </c>
    </row>
    <row r="556" spans="1:4">
      <c r="A556" s="108">
        <v>341</v>
      </c>
      <c r="B556" s="109">
        <v>1032</v>
      </c>
      <c r="C556" s="110" t="s">
        <v>159</v>
      </c>
      <c r="D556" s="111" t="s">
        <v>71</v>
      </c>
    </row>
    <row r="557" spans="1:4">
      <c r="A557" s="108">
        <v>342</v>
      </c>
      <c r="B557" s="109">
        <v>1123</v>
      </c>
      <c r="C557" s="110" t="s">
        <v>160</v>
      </c>
      <c r="D557" s="111">
        <v>2</v>
      </c>
    </row>
    <row r="558" spans="1:4">
      <c r="A558" s="108">
        <v>343</v>
      </c>
      <c r="B558" s="109">
        <v>1134</v>
      </c>
      <c r="C558" s="110" t="s">
        <v>161</v>
      </c>
      <c r="D558" s="111">
        <v>2</v>
      </c>
    </row>
    <row r="559" spans="1:4">
      <c r="A559" s="108">
        <v>344</v>
      </c>
      <c r="B559" s="109">
        <v>1135</v>
      </c>
      <c r="C559" s="110" t="s">
        <v>162</v>
      </c>
      <c r="D559" s="111">
        <v>1</v>
      </c>
    </row>
    <row r="560" spans="1:4">
      <c r="A560" s="108">
        <v>344</v>
      </c>
      <c r="B560" s="109">
        <v>1136</v>
      </c>
      <c r="C560" s="110" t="s">
        <v>162</v>
      </c>
      <c r="D560" s="111" t="s">
        <v>71</v>
      </c>
    </row>
    <row r="561" spans="1:4">
      <c r="A561" s="108">
        <v>344</v>
      </c>
      <c r="B561" s="109">
        <v>1137</v>
      </c>
      <c r="C561" s="110" t="s">
        <v>162</v>
      </c>
      <c r="D561" s="111">
        <v>2</v>
      </c>
    </row>
    <row r="562" spans="1:4">
      <c r="A562" s="108">
        <v>345</v>
      </c>
      <c r="B562" s="109">
        <v>1138</v>
      </c>
      <c r="C562" s="110" t="s">
        <v>163</v>
      </c>
      <c r="D562" s="111">
        <v>2</v>
      </c>
    </row>
    <row r="563" spans="1:4">
      <c r="A563" s="108">
        <v>346</v>
      </c>
      <c r="B563" s="109">
        <v>1130</v>
      </c>
      <c r="C563" s="110" t="s">
        <v>164</v>
      </c>
      <c r="D563" s="111" t="s">
        <v>311</v>
      </c>
    </row>
    <row r="564" spans="1:4">
      <c r="A564" s="108">
        <v>347</v>
      </c>
      <c r="B564" s="109">
        <v>48</v>
      </c>
      <c r="C564" s="110" t="s">
        <v>165</v>
      </c>
      <c r="D564" s="111" t="s">
        <v>71</v>
      </c>
    </row>
    <row r="565" spans="1:4">
      <c r="A565" s="108">
        <v>348</v>
      </c>
      <c r="B565" s="109">
        <v>49</v>
      </c>
      <c r="C565" s="110" t="s">
        <v>165</v>
      </c>
      <c r="D565" s="111" t="s">
        <v>71</v>
      </c>
    </row>
    <row r="566" spans="1:4">
      <c r="A566" s="108">
        <v>349</v>
      </c>
      <c r="B566" s="109">
        <v>50</v>
      </c>
      <c r="C566" s="110" t="s">
        <v>109</v>
      </c>
      <c r="D566" s="111">
        <v>1</v>
      </c>
    </row>
    <row r="567" spans="1:4">
      <c r="A567" s="108">
        <v>349</v>
      </c>
      <c r="B567" s="109">
        <v>222</v>
      </c>
      <c r="C567" s="110" t="s">
        <v>109</v>
      </c>
      <c r="D567" s="111">
        <v>2</v>
      </c>
    </row>
    <row r="568" spans="1:4">
      <c r="A568" s="108">
        <v>350</v>
      </c>
      <c r="B568" s="109">
        <v>1047</v>
      </c>
      <c r="C568" s="110" t="s">
        <v>166</v>
      </c>
      <c r="D568" s="111" t="s">
        <v>71</v>
      </c>
    </row>
    <row r="569" spans="1:4">
      <c r="A569" s="108">
        <v>351</v>
      </c>
      <c r="B569" s="109">
        <v>1082</v>
      </c>
      <c r="C569" s="110" t="s">
        <v>167</v>
      </c>
      <c r="D569" s="111">
        <v>1</v>
      </c>
    </row>
    <row r="570" spans="1:4">
      <c r="A570" s="108">
        <v>352</v>
      </c>
      <c r="B570" s="109">
        <v>1097</v>
      </c>
      <c r="C570" s="110" t="s">
        <v>168</v>
      </c>
      <c r="D570" s="111">
        <v>1</v>
      </c>
    </row>
    <row r="571" spans="1:4">
      <c r="A571" s="108">
        <v>353</v>
      </c>
      <c r="B571" s="109">
        <v>1103</v>
      </c>
      <c r="C571" s="110" t="s">
        <v>169</v>
      </c>
      <c r="D571" s="111">
        <v>1</v>
      </c>
    </row>
    <row r="572" spans="1:4">
      <c r="A572" s="108">
        <v>354</v>
      </c>
      <c r="B572" s="109">
        <v>64</v>
      </c>
      <c r="C572" s="110" t="s">
        <v>85</v>
      </c>
      <c r="D572" s="111" t="s">
        <v>309</v>
      </c>
    </row>
    <row r="573" spans="1:4">
      <c r="A573" s="108">
        <v>355</v>
      </c>
      <c r="B573" s="109">
        <v>1392</v>
      </c>
      <c r="C573" s="110" t="s">
        <v>170</v>
      </c>
      <c r="D573" s="111">
        <v>1</v>
      </c>
    </row>
    <row r="574" spans="1:4">
      <c r="A574" s="108">
        <v>355</v>
      </c>
      <c r="B574" s="109">
        <v>1393</v>
      </c>
      <c r="C574" s="110" t="s">
        <v>170</v>
      </c>
      <c r="D574" s="111">
        <v>1</v>
      </c>
    </row>
    <row r="575" spans="1:4">
      <c r="A575" s="108">
        <v>357</v>
      </c>
      <c r="B575" s="109">
        <v>1200</v>
      </c>
      <c r="C575" s="110" t="s">
        <v>171</v>
      </c>
      <c r="D575" s="111" t="s">
        <v>309</v>
      </c>
    </row>
    <row r="576" spans="1:4">
      <c r="A576" s="108">
        <v>357</v>
      </c>
      <c r="B576" s="109">
        <v>1201</v>
      </c>
      <c r="C576" s="110" t="s">
        <v>171</v>
      </c>
      <c r="D576" s="111" t="s">
        <v>309</v>
      </c>
    </row>
    <row r="577" spans="1:4">
      <c r="A577" s="108">
        <v>358</v>
      </c>
      <c r="B577" s="109">
        <v>1202</v>
      </c>
      <c r="C577" s="110" t="s">
        <v>171</v>
      </c>
      <c r="D577" s="111" t="s">
        <v>309</v>
      </c>
    </row>
    <row r="578" spans="1:4">
      <c r="A578" s="108">
        <v>358</v>
      </c>
      <c r="B578" s="109">
        <v>1203</v>
      </c>
      <c r="C578" s="110" t="s">
        <v>171</v>
      </c>
      <c r="D578" s="111" t="s">
        <v>309</v>
      </c>
    </row>
    <row r="579" spans="1:4">
      <c r="A579" s="108">
        <v>359</v>
      </c>
      <c r="B579" s="109">
        <v>1204</v>
      </c>
      <c r="C579" s="110" t="s">
        <v>171</v>
      </c>
      <c r="D579" s="111" t="s">
        <v>309</v>
      </c>
    </row>
    <row r="580" spans="1:4">
      <c r="A580" s="108">
        <v>359</v>
      </c>
      <c r="B580" s="109">
        <v>1205</v>
      </c>
      <c r="C580" s="110" t="s">
        <v>171</v>
      </c>
      <c r="D580" s="111" t="s">
        <v>309</v>
      </c>
    </row>
    <row r="581" spans="1:4">
      <c r="A581" s="108">
        <v>360</v>
      </c>
      <c r="B581" s="109">
        <v>1206</v>
      </c>
      <c r="C581" s="110" t="s">
        <v>171</v>
      </c>
      <c r="D581" s="111" t="s">
        <v>309</v>
      </c>
    </row>
    <row r="582" spans="1:4">
      <c r="A582" s="108">
        <v>360</v>
      </c>
      <c r="B582" s="109">
        <v>1207</v>
      </c>
      <c r="C582" s="110" t="s">
        <v>171</v>
      </c>
      <c r="D582" s="111" t="s">
        <v>309</v>
      </c>
    </row>
    <row r="583" spans="1:4">
      <c r="A583" s="108">
        <v>361</v>
      </c>
      <c r="B583" s="109">
        <v>1208</v>
      </c>
      <c r="C583" s="110" t="s">
        <v>171</v>
      </c>
      <c r="D583" s="111" t="s">
        <v>309</v>
      </c>
    </row>
    <row r="584" spans="1:4">
      <c r="A584" s="108">
        <v>361</v>
      </c>
      <c r="B584" s="109">
        <v>1209</v>
      </c>
      <c r="C584" s="110" t="s">
        <v>171</v>
      </c>
      <c r="D584" s="111" t="s">
        <v>309</v>
      </c>
    </row>
    <row r="585" spans="1:4">
      <c r="A585" s="108">
        <v>362</v>
      </c>
      <c r="B585" s="109">
        <v>1210</v>
      </c>
      <c r="C585" s="110" t="s">
        <v>171</v>
      </c>
      <c r="D585" s="111" t="s">
        <v>309</v>
      </c>
    </row>
    <row r="586" spans="1:4">
      <c r="A586" s="108">
        <v>362</v>
      </c>
      <c r="B586" s="109">
        <v>1211</v>
      </c>
      <c r="C586" s="110" t="s">
        <v>171</v>
      </c>
      <c r="D586" s="111" t="s">
        <v>309</v>
      </c>
    </row>
    <row r="587" spans="1:4">
      <c r="A587" s="108">
        <v>363</v>
      </c>
      <c r="B587" s="109">
        <v>1212</v>
      </c>
      <c r="C587" s="110" t="s">
        <v>171</v>
      </c>
      <c r="D587" s="111" t="s">
        <v>309</v>
      </c>
    </row>
    <row r="588" spans="1:4">
      <c r="A588" s="108">
        <v>363</v>
      </c>
      <c r="B588" s="109">
        <v>1213</v>
      </c>
      <c r="C588" s="110" t="s">
        <v>171</v>
      </c>
      <c r="D588" s="111" t="s">
        <v>309</v>
      </c>
    </row>
    <row r="589" spans="1:4">
      <c r="A589" s="108">
        <v>364</v>
      </c>
      <c r="B589" s="109">
        <v>1214</v>
      </c>
      <c r="C589" s="110" t="s">
        <v>171</v>
      </c>
      <c r="D589" s="111" t="s">
        <v>309</v>
      </c>
    </row>
    <row r="590" spans="1:4">
      <c r="A590" s="108">
        <v>364</v>
      </c>
      <c r="B590" s="109">
        <v>1215</v>
      </c>
      <c r="C590" s="110" t="s">
        <v>171</v>
      </c>
      <c r="D590" s="111" t="s">
        <v>309</v>
      </c>
    </row>
    <row r="591" spans="1:4">
      <c r="A591" s="108">
        <v>365</v>
      </c>
      <c r="B591" s="109">
        <v>1216</v>
      </c>
      <c r="C591" s="110" t="s">
        <v>171</v>
      </c>
      <c r="D591" s="111" t="s">
        <v>309</v>
      </c>
    </row>
    <row r="592" spans="1:4">
      <c r="A592" s="108">
        <v>365</v>
      </c>
      <c r="B592" s="109">
        <v>1217</v>
      </c>
      <c r="C592" s="110" t="s">
        <v>171</v>
      </c>
      <c r="D592" s="111" t="s">
        <v>309</v>
      </c>
    </row>
    <row r="593" spans="1:4">
      <c r="A593" s="108">
        <v>366</v>
      </c>
      <c r="B593" s="109">
        <v>1218</v>
      </c>
      <c r="C593" s="110" t="s">
        <v>171</v>
      </c>
      <c r="D593" s="111" t="s">
        <v>309</v>
      </c>
    </row>
    <row r="594" spans="1:4">
      <c r="A594" s="108">
        <v>366</v>
      </c>
      <c r="B594" s="109">
        <v>1219</v>
      </c>
      <c r="C594" s="110" t="s">
        <v>171</v>
      </c>
      <c r="D594" s="111" t="s">
        <v>309</v>
      </c>
    </row>
    <row r="595" spans="1:4">
      <c r="A595" s="108">
        <v>367</v>
      </c>
      <c r="B595" s="109">
        <v>1220</v>
      </c>
      <c r="C595" s="110" t="s">
        <v>171</v>
      </c>
      <c r="D595" s="111" t="s">
        <v>309</v>
      </c>
    </row>
    <row r="596" spans="1:4">
      <c r="A596" s="108">
        <v>367</v>
      </c>
      <c r="B596" s="109">
        <v>1221</v>
      </c>
      <c r="C596" s="110" t="s">
        <v>171</v>
      </c>
      <c r="D596" s="111" t="s">
        <v>309</v>
      </c>
    </row>
    <row r="597" spans="1:4">
      <c r="A597" s="108">
        <v>368</v>
      </c>
      <c r="B597" s="109">
        <v>1222</v>
      </c>
      <c r="C597" s="110" t="s">
        <v>171</v>
      </c>
      <c r="D597" s="111" t="s">
        <v>309</v>
      </c>
    </row>
    <row r="598" spans="1:4">
      <c r="A598" s="108">
        <v>368</v>
      </c>
      <c r="B598" s="109">
        <v>1223</v>
      </c>
      <c r="C598" s="110" t="s">
        <v>171</v>
      </c>
      <c r="D598" s="111" t="s">
        <v>309</v>
      </c>
    </row>
    <row r="599" spans="1:4">
      <c r="A599" s="108">
        <v>369</v>
      </c>
      <c r="B599" s="109">
        <v>1224</v>
      </c>
      <c r="C599" s="110" t="s">
        <v>171</v>
      </c>
      <c r="D599" s="111" t="s">
        <v>309</v>
      </c>
    </row>
    <row r="600" spans="1:4">
      <c r="A600" s="108">
        <v>369</v>
      </c>
      <c r="B600" s="109">
        <v>1225</v>
      </c>
      <c r="C600" s="110" t="s">
        <v>171</v>
      </c>
      <c r="D600" s="111" t="s">
        <v>309</v>
      </c>
    </row>
    <row r="601" spans="1:4">
      <c r="A601" s="108">
        <v>370</v>
      </c>
      <c r="B601" s="109">
        <v>1226</v>
      </c>
      <c r="C601" s="110" t="s">
        <v>171</v>
      </c>
      <c r="D601" s="111" t="s">
        <v>309</v>
      </c>
    </row>
    <row r="602" spans="1:4">
      <c r="A602" s="108">
        <v>370</v>
      </c>
      <c r="B602" s="109">
        <v>1227</v>
      </c>
      <c r="C602" s="110" t="s">
        <v>171</v>
      </c>
      <c r="D602" s="111" t="s">
        <v>309</v>
      </c>
    </row>
    <row r="603" spans="1:4">
      <c r="A603" s="108">
        <v>371</v>
      </c>
      <c r="B603" s="109">
        <v>1228</v>
      </c>
      <c r="C603" s="110" t="s">
        <v>171</v>
      </c>
      <c r="D603" s="111" t="s">
        <v>309</v>
      </c>
    </row>
    <row r="604" spans="1:4">
      <c r="A604" s="108">
        <v>371</v>
      </c>
      <c r="B604" s="109">
        <v>1229</v>
      </c>
      <c r="C604" s="110" t="s">
        <v>171</v>
      </c>
      <c r="D604" s="111" t="s">
        <v>309</v>
      </c>
    </row>
    <row r="605" spans="1:4">
      <c r="A605" s="108">
        <v>372</v>
      </c>
      <c r="B605" s="109">
        <v>1180</v>
      </c>
      <c r="C605" s="110" t="s">
        <v>151</v>
      </c>
      <c r="D605" s="111">
        <v>1</v>
      </c>
    </row>
    <row r="606" spans="1:4">
      <c r="A606" s="108">
        <v>372</v>
      </c>
      <c r="B606" s="109">
        <v>1181</v>
      </c>
      <c r="C606" s="110" t="s">
        <v>151</v>
      </c>
      <c r="D606" s="111">
        <v>1</v>
      </c>
    </row>
    <row r="607" spans="1:4">
      <c r="A607" s="108">
        <v>373</v>
      </c>
      <c r="B607" s="109">
        <v>31</v>
      </c>
      <c r="C607" s="110" t="s">
        <v>97</v>
      </c>
      <c r="D607" s="111">
        <v>1</v>
      </c>
    </row>
    <row r="608" spans="1:4">
      <c r="A608" s="108">
        <v>373</v>
      </c>
      <c r="B608" s="109">
        <v>213</v>
      </c>
      <c r="C608" s="110" t="s">
        <v>97</v>
      </c>
      <c r="D608" s="111">
        <v>2</v>
      </c>
    </row>
    <row r="609" spans="1:4">
      <c r="A609" s="108">
        <v>374</v>
      </c>
      <c r="B609" s="109">
        <v>30</v>
      </c>
      <c r="C609" s="110" t="s">
        <v>97</v>
      </c>
      <c r="D609" s="111">
        <v>1</v>
      </c>
    </row>
    <row r="610" spans="1:4">
      <c r="A610" s="108">
        <v>374</v>
      </c>
      <c r="B610" s="109">
        <v>214</v>
      </c>
      <c r="C610" s="110" t="s">
        <v>97</v>
      </c>
      <c r="D610" s="111">
        <v>2</v>
      </c>
    </row>
    <row r="611" spans="1:4">
      <c r="A611" s="108">
        <v>375</v>
      </c>
      <c r="B611" s="109">
        <v>32</v>
      </c>
      <c r="C611" s="110" t="s">
        <v>97</v>
      </c>
      <c r="D611" s="111">
        <v>1</v>
      </c>
    </row>
    <row r="612" spans="1:4">
      <c r="A612" s="108">
        <v>375</v>
      </c>
      <c r="B612" s="109">
        <v>215</v>
      </c>
      <c r="C612" s="110" t="s">
        <v>97</v>
      </c>
      <c r="D612" s="111">
        <v>2</v>
      </c>
    </row>
    <row r="613" spans="1:4">
      <c r="A613" s="108">
        <v>376</v>
      </c>
      <c r="B613" s="109">
        <v>34</v>
      </c>
      <c r="C613" s="110" t="s">
        <v>97</v>
      </c>
      <c r="D613" s="111">
        <v>1</v>
      </c>
    </row>
    <row r="614" spans="1:4">
      <c r="A614" s="108">
        <v>376</v>
      </c>
      <c r="B614" s="109">
        <v>216</v>
      </c>
      <c r="C614" s="110" t="s">
        <v>97</v>
      </c>
      <c r="D614" s="111">
        <v>2</v>
      </c>
    </row>
    <row r="615" spans="1:4">
      <c r="A615" s="108">
        <v>377</v>
      </c>
      <c r="B615" s="109">
        <v>35</v>
      </c>
      <c r="C615" s="110" t="s">
        <v>97</v>
      </c>
      <c r="D615" s="111">
        <v>1</v>
      </c>
    </row>
    <row r="616" spans="1:4">
      <c r="A616" s="108">
        <v>377</v>
      </c>
      <c r="B616" s="109">
        <v>217</v>
      </c>
      <c r="C616" s="110" t="s">
        <v>97</v>
      </c>
      <c r="D616" s="111">
        <v>2</v>
      </c>
    </row>
    <row r="617" spans="1:4">
      <c r="A617" s="108">
        <v>378</v>
      </c>
      <c r="B617" s="109">
        <v>36</v>
      </c>
      <c r="C617" s="110" t="s">
        <v>97</v>
      </c>
      <c r="D617" s="111">
        <v>1</v>
      </c>
    </row>
    <row r="618" spans="1:4">
      <c r="A618" s="108">
        <v>378</v>
      </c>
      <c r="B618" s="109">
        <v>218</v>
      </c>
      <c r="C618" s="110" t="s">
        <v>97</v>
      </c>
      <c r="D618" s="111">
        <v>2</v>
      </c>
    </row>
    <row r="619" spans="1:4">
      <c r="A619" s="108">
        <v>380</v>
      </c>
      <c r="B619" s="109">
        <v>37</v>
      </c>
      <c r="C619" s="110" t="s">
        <v>97</v>
      </c>
      <c r="D619" s="111">
        <v>1</v>
      </c>
    </row>
    <row r="620" spans="1:4">
      <c r="A620" s="108">
        <v>380</v>
      </c>
      <c r="B620" s="109">
        <v>220</v>
      </c>
      <c r="C620" s="110" t="s">
        <v>97</v>
      </c>
      <c r="D620" s="111">
        <v>2</v>
      </c>
    </row>
    <row r="621" spans="1:4">
      <c r="A621" s="108">
        <v>381</v>
      </c>
      <c r="B621" s="109">
        <v>1170</v>
      </c>
      <c r="C621" s="110" t="s">
        <v>97</v>
      </c>
      <c r="D621" s="111">
        <v>2</v>
      </c>
    </row>
    <row r="622" spans="1:4">
      <c r="A622" s="108">
        <v>381</v>
      </c>
      <c r="B622" s="109">
        <v>1171</v>
      </c>
      <c r="C622" s="110" t="s">
        <v>97</v>
      </c>
      <c r="D622" s="111">
        <v>1</v>
      </c>
    </row>
    <row r="623" spans="1:4">
      <c r="A623" s="108">
        <v>382</v>
      </c>
      <c r="B623" s="109">
        <v>1172</v>
      </c>
      <c r="C623" s="110" t="s">
        <v>97</v>
      </c>
      <c r="D623" s="111">
        <v>2</v>
      </c>
    </row>
    <row r="624" spans="1:4">
      <c r="A624" s="108">
        <v>382</v>
      </c>
      <c r="B624" s="109">
        <v>1173</v>
      </c>
      <c r="C624" s="110" t="s">
        <v>97</v>
      </c>
      <c r="D624" s="111">
        <v>1</v>
      </c>
    </row>
    <row r="625" spans="1:4">
      <c r="A625" s="108">
        <v>384</v>
      </c>
      <c r="B625" s="109">
        <v>1185</v>
      </c>
      <c r="C625" s="110" t="s">
        <v>109</v>
      </c>
      <c r="D625" s="111">
        <v>1</v>
      </c>
    </row>
    <row r="626" spans="1:4">
      <c r="A626" s="108">
        <v>384</v>
      </c>
      <c r="B626" s="109">
        <v>1186</v>
      </c>
      <c r="C626" s="110" t="s">
        <v>109</v>
      </c>
      <c r="D626" s="111">
        <v>2</v>
      </c>
    </row>
    <row r="627" spans="1:4">
      <c r="A627" s="108">
        <v>385</v>
      </c>
      <c r="B627" s="109">
        <v>1260</v>
      </c>
      <c r="C627" s="110" t="s">
        <v>97</v>
      </c>
      <c r="D627" s="111" t="s">
        <v>309</v>
      </c>
    </row>
    <row r="628" spans="1:4">
      <c r="A628" s="108">
        <v>385</v>
      </c>
      <c r="B628" s="109">
        <v>1261</v>
      </c>
      <c r="C628" s="110" t="s">
        <v>97</v>
      </c>
      <c r="D628" s="111" t="s">
        <v>309</v>
      </c>
    </row>
    <row r="629" spans="1:4">
      <c r="A629" s="108">
        <v>386</v>
      </c>
      <c r="B629" s="109">
        <v>1184</v>
      </c>
      <c r="C629" s="110" t="s">
        <v>78</v>
      </c>
      <c r="D629" s="111" t="s">
        <v>71</v>
      </c>
    </row>
    <row r="630" spans="1:4">
      <c r="A630" s="108">
        <v>387</v>
      </c>
      <c r="B630" s="109">
        <v>1183</v>
      </c>
      <c r="C630" s="110" t="s">
        <v>102</v>
      </c>
      <c r="D630" s="111" t="s">
        <v>71</v>
      </c>
    </row>
    <row r="631" spans="1:4">
      <c r="A631" s="108">
        <v>388</v>
      </c>
      <c r="B631" s="109">
        <v>1262</v>
      </c>
      <c r="C631" s="110" t="s">
        <v>97</v>
      </c>
      <c r="D631" s="111" t="s">
        <v>309</v>
      </c>
    </row>
    <row r="632" spans="1:4">
      <c r="A632" s="108">
        <v>388</v>
      </c>
      <c r="B632" s="109">
        <v>1263</v>
      </c>
      <c r="C632" s="110" t="s">
        <v>97</v>
      </c>
      <c r="D632" s="111" t="s">
        <v>309</v>
      </c>
    </row>
    <row r="633" spans="1:4">
      <c r="A633" s="108">
        <v>389</v>
      </c>
      <c r="B633" s="109">
        <v>1182</v>
      </c>
      <c r="C633" s="110" t="s">
        <v>88</v>
      </c>
      <c r="D633" s="111" t="s">
        <v>71</v>
      </c>
    </row>
    <row r="634" spans="1:4">
      <c r="A634" s="108">
        <v>390</v>
      </c>
      <c r="B634" s="109">
        <v>1291</v>
      </c>
      <c r="C634" s="110" t="s">
        <v>97</v>
      </c>
      <c r="D634" s="111">
        <v>2</v>
      </c>
    </row>
    <row r="635" spans="1:4">
      <c r="A635" s="108">
        <v>390</v>
      </c>
      <c r="B635" s="109">
        <v>1292</v>
      </c>
      <c r="C635" s="110" t="s">
        <v>97</v>
      </c>
      <c r="D635" s="111">
        <v>1</v>
      </c>
    </row>
    <row r="636" spans="1:4">
      <c r="A636" s="108">
        <v>391</v>
      </c>
      <c r="B636" s="109">
        <v>29</v>
      </c>
      <c r="C636" s="110" t="s">
        <v>172</v>
      </c>
      <c r="D636" s="111" t="s">
        <v>71</v>
      </c>
    </row>
    <row r="637" spans="1:4">
      <c r="A637" s="108">
        <v>392</v>
      </c>
      <c r="B637" s="109">
        <v>90</v>
      </c>
      <c r="C637" s="110" t="s">
        <v>173</v>
      </c>
      <c r="D637" s="111">
        <v>1</v>
      </c>
    </row>
    <row r="638" spans="1:4">
      <c r="A638" s="108">
        <v>393</v>
      </c>
      <c r="B638" s="109">
        <v>1</v>
      </c>
      <c r="C638" s="110" t="s">
        <v>174</v>
      </c>
      <c r="D638" s="111">
        <v>1</v>
      </c>
    </row>
    <row r="639" spans="1:4">
      <c r="A639" s="108">
        <v>394</v>
      </c>
      <c r="B639" s="109">
        <v>1176</v>
      </c>
      <c r="C639" s="110" t="s">
        <v>130</v>
      </c>
      <c r="D639" s="111">
        <v>1</v>
      </c>
    </row>
    <row r="640" spans="1:4">
      <c r="A640" s="108">
        <v>394</v>
      </c>
      <c r="B640" s="109">
        <v>1177</v>
      </c>
      <c r="C640" s="110" t="s">
        <v>130</v>
      </c>
      <c r="D640" s="111">
        <v>2</v>
      </c>
    </row>
    <row r="641" spans="1:4">
      <c r="A641" s="108">
        <v>395</v>
      </c>
      <c r="B641" s="109">
        <v>1044</v>
      </c>
      <c r="C641" s="110" t="s">
        <v>175</v>
      </c>
      <c r="D641" s="111">
        <v>2</v>
      </c>
    </row>
    <row r="642" spans="1:4">
      <c r="A642" s="108">
        <v>395</v>
      </c>
      <c r="B642" s="109">
        <v>1045</v>
      </c>
      <c r="C642" s="110" t="s">
        <v>175</v>
      </c>
      <c r="D642" s="111">
        <v>1</v>
      </c>
    </row>
    <row r="643" spans="1:4">
      <c r="A643" s="108">
        <v>395</v>
      </c>
      <c r="B643" s="109">
        <v>1046</v>
      </c>
      <c r="C643" s="110" t="s">
        <v>175</v>
      </c>
      <c r="D643" s="111">
        <v>1</v>
      </c>
    </row>
    <row r="644" spans="1:4">
      <c r="A644" s="108">
        <v>396</v>
      </c>
      <c r="B644" s="109">
        <v>1323</v>
      </c>
      <c r="C644" s="110" t="s">
        <v>107</v>
      </c>
      <c r="D644" s="111">
        <v>1</v>
      </c>
    </row>
    <row r="645" spans="1:4">
      <c r="A645" s="108">
        <v>397</v>
      </c>
      <c r="B645" s="109">
        <v>1346</v>
      </c>
      <c r="C645" s="110" t="s">
        <v>176</v>
      </c>
      <c r="D645" s="111">
        <v>1</v>
      </c>
    </row>
    <row r="646" spans="1:4">
      <c r="A646" s="108">
        <v>398</v>
      </c>
      <c r="B646" s="109">
        <v>72</v>
      </c>
      <c r="C646" s="110" t="s">
        <v>177</v>
      </c>
      <c r="D646" s="111">
        <v>2</v>
      </c>
    </row>
    <row r="647" spans="1:4">
      <c r="A647" s="108">
        <v>399</v>
      </c>
      <c r="B647" s="109">
        <v>27</v>
      </c>
      <c r="C647" s="110" t="s">
        <v>178</v>
      </c>
      <c r="D647" s="111" t="s">
        <v>317</v>
      </c>
    </row>
    <row r="648" spans="1:4">
      <c r="A648" s="108">
        <v>400</v>
      </c>
      <c r="B648" s="109">
        <v>58</v>
      </c>
      <c r="C648" s="110" t="s">
        <v>129</v>
      </c>
      <c r="D648" s="111">
        <v>1</v>
      </c>
    </row>
    <row r="649" spans="1:4">
      <c r="A649" s="108">
        <v>400</v>
      </c>
      <c r="B649" s="109">
        <v>190</v>
      </c>
      <c r="C649" s="110" t="s">
        <v>129</v>
      </c>
      <c r="D649" s="111" t="s">
        <v>314</v>
      </c>
    </row>
    <row r="650" spans="1:4">
      <c r="A650" s="108">
        <v>401</v>
      </c>
      <c r="B650" s="109">
        <v>1157</v>
      </c>
      <c r="C650" s="110" t="s">
        <v>179</v>
      </c>
      <c r="D650" s="111" t="s">
        <v>71</v>
      </c>
    </row>
    <row r="651" spans="1:4">
      <c r="A651" s="108">
        <v>403</v>
      </c>
      <c r="B651" s="109">
        <v>1178</v>
      </c>
      <c r="C651" s="110" t="s">
        <v>84</v>
      </c>
      <c r="D651" s="111">
        <v>1</v>
      </c>
    </row>
    <row r="652" spans="1:4">
      <c r="A652" s="108">
        <v>403</v>
      </c>
      <c r="B652" s="109">
        <v>1179</v>
      </c>
      <c r="C652" s="110" t="s">
        <v>84</v>
      </c>
      <c r="D652" s="111">
        <v>2</v>
      </c>
    </row>
    <row r="653" spans="1:4">
      <c r="A653" s="108">
        <v>404</v>
      </c>
      <c r="B653" s="109">
        <v>1161</v>
      </c>
      <c r="C653" s="110" t="s">
        <v>180</v>
      </c>
      <c r="D653" s="111">
        <v>2</v>
      </c>
    </row>
    <row r="654" spans="1:4">
      <c r="A654" s="108">
        <v>404</v>
      </c>
      <c r="B654" s="109">
        <v>1162</v>
      </c>
      <c r="C654" s="110" t="s">
        <v>180</v>
      </c>
      <c r="D654" s="111">
        <v>1</v>
      </c>
    </row>
    <row r="655" spans="1:4">
      <c r="A655" s="108">
        <v>405</v>
      </c>
      <c r="B655" s="109">
        <v>1163</v>
      </c>
      <c r="C655" s="110" t="s">
        <v>181</v>
      </c>
      <c r="D655" s="111" t="s">
        <v>71</v>
      </c>
    </row>
    <row r="656" spans="1:4">
      <c r="A656" s="108">
        <v>406</v>
      </c>
      <c r="B656" s="109">
        <v>77</v>
      </c>
      <c r="C656" s="110" t="s">
        <v>182</v>
      </c>
      <c r="D656" s="111" t="s">
        <v>71</v>
      </c>
    </row>
    <row r="657" spans="1:4">
      <c r="A657" s="108">
        <v>407</v>
      </c>
      <c r="B657" s="109">
        <v>81</v>
      </c>
      <c r="C657" s="110" t="s">
        <v>183</v>
      </c>
      <c r="D657" s="111" t="s">
        <v>71</v>
      </c>
    </row>
    <row r="658" spans="1:4">
      <c r="A658" s="108">
        <v>408</v>
      </c>
      <c r="B658" s="109">
        <v>87</v>
      </c>
      <c r="C658" s="110" t="s">
        <v>184</v>
      </c>
      <c r="D658" s="111" t="s">
        <v>71</v>
      </c>
    </row>
    <row r="659" spans="1:4">
      <c r="A659" s="108">
        <v>409</v>
      </c>
      <c r="B659" s="109">
        <v>89</v>
      </c>
      <c r="C659" s="110" t="s">
        <v>185</v>
      </c>
      <c r="D659" s="111" t="s">
        <v>71</v>
      </c>
    </row>
    <row r="660" spans="1:4">
      <c r="A660" s="108">
        <v>410</v>
      </c>
      <c r="B660" s="109">
        <v>98</v>
      </c>
      <c r="C660" s="110" t="s">
        <v>186</v>
      </c>
      <c r="D660" s="111" t="s">
        <v>71</v>
      </c>
    </row>
    <row r="661" spans="1:4">
      <c r="A661" s="108">
        <v>411</v>
      </c>
      <c r="B661" s="109">
        <v>106</v>
      </c>
      <c r="C661" s="110" t="s">
        <v>187</v>
      </c>
      <c r="D661" s="111" t="s">
        <v>71</v>
      </c>
    </row>
    <row r="662" spans="1:4">
      <c r="A662" s="108">
        <v>412</v>
      </c>
      <c r="B662" s="109">
        <v>107</v>
      </c>
      <c r="C662" s="110" t="s">
        <v>188</v>
      </c>
      <c r="D662" s="111" t="s">
        <v>71</v>
      </c>
    </row>
    <row r="663" spans="1:4">
      <c r="A663" s="108">
        <v>413</v>
      </c>
      <c r="B663" s="109">
        <v>108</v>
      </c>
      <c r="C663" s="110" t="s">
        <v>189</v>
      </c>
      <c r="D663" s="111" t="s">
        <v>71</v>
      </c>
    </row>
    <row r="664" spans="1:4">
      <c r="A664" s="108">
        <v>414</v>
      </c>
      <c r="B664" s="109">
        <v>110</v>
      </c>
      <c r="C664" s="110" t="s">
        <v>190</v>
      </c>
      <c r="D664" s="111" t="s">
        <v>71</v>
      </c>
    </row>
    <row r="665" spans="1:4">
      <c r="A665" s="108">
        <v>415</v>
      </c>
      <c r="B665" s="109">
        <v>165</v>
      </c>
      <c r="C665" s="110" t="s">
        <v>191</v>
      </c>
      <c r="D665" s="111" t="s">
        <v>71</v>
      </c>
    </row>
    <row r="666" spans="1:4">
      <c r="A666" s="108">
        <v>416</v>
      </c>
      <c r="B666" s="109">
        <v>179</v>
      </c>
      <c r="C666" s="110" t="s">
        <v>192</v>
      </c>
      <c r="D666" s="111" t="s">
        <v>71</v>
      </c>
    </row>
    <row r="667" spans="1:4">
      <c r="A667" s="108">
        <v>417</v>
      </c>
      <c r="B667" s="109">
        <v>209</v>
      </c>
      <c r="C667" s="110" t="s">
        <v>193</v>
      </c>
      <c r="D667" s="111" t="s">
        <v>71</v>
      </c>
    </row>
    <row r="668" spans="1:4">
      <c r="A668" s="108">
        <v>418</v>
      </c>
      <c r="B668" s="109">
        <v>188</v>
      </c>
      <c r="C668" s="110" t="s">
        <v>194</v>
      </c>
      <c r="D668" s="111" t="s">
        <v>71</v>
      </c>
    </row>
    <row r="669" spans="1:4">
      <c r="A669" s="108">
        <v>419</v>
      </c>
      <c r="B669" s="109">
        <v>176</v>
      </c>
      <c r="C669" s="110" t="s">
        <v>195</v>
      </c>
      <c r="D669" s="111" t="s">
        <v>71</v>
      </c>
    </row>
    <row r="670" spans="1:4">
      <c r="A670" s="108">
        <v>420</v>
      </c>
      <c r="B670" s="109">
        <v>253</v>
      </c>
      <c r="C670" s="110" t="s">
        <v>196</v>
      </c>
      <c r="D670" s="111" t="s">
        <v>71</v>
      </c>
    </row>
    <row r="671" spans="1:4">
      <c r="A671" s="108">
        <v>421</v>
      </c>
      <c r="B671" s="109">
        <v>222</v>
      </c>
      <c r="C671" s="110" t="s">
        <v>197</v>
      </c>
      <c r="D671" s="111" t="s">
        <v>71</v>
      </c>
    </row>
    <row r="672" spans="1:4">
      <c r="A672" s="108">
        <v>422</v>
      </c>
      <c r="B672" s="109">
        <v>254</v>
      </c>
      <c r="C672" s="110" t="s">
        <v>198</v>
      </c>
      <c r="D672" s="111" t="s">
        <v>71</v>
      </c>
    </row>
    <row r="673" spans="1:4">
      <c r="A673" s="108">
        <v>423</v>
      </c>
      <c r="B673" s="109">
        <v>255</v>
      </c>
      <c r="C673" s="110" t="s">
        <v>199</v>
      </c>
      <c r="D673" s="111" t="s">
        <v>71</v>
      </c>
    </row>
    <row r="674" spans="1:4">
      <c r="A674" s="108">
        <v>424</v>
      </c>
      <c r="B674" s="109">
        <v>256</v>
      </c>
      <c r="C674" s="110" t="s">
        <v>200</v>
      </c>
      <c r="D674" s="111" t="s">
        <v>71</v>
      </c>
    </row>
    <row r="675" spans="1:4">
      <c r="A675" s="108">
        <v>425</v>
      </c>
      <c r="B675" s="109">
        <v>1100</v>
      </c>
      <c r="C675" s="110" t="s">
        <v>201</v>
      </c>
      <c r="D675" s="111">
        <v>2</v>
      </c>
    </row>
    <row r="676" spans="1:4">
      <c r="A676" s="108">
        <v>426</v>
      </c>
      <c r="B676" s="109">
        <v>1189</v>
      </c>
      <c r="C676" s="110" t="s">
        <v>109</v>
      </c>
      <c r="D676" s="111">
        <v>1</v>
      </c>
    </row>
    <row r="677" spans="1:4">
      <c r="A677" s="108">
        <v>426</v>
      </c>
      <c r="B677" s="109">
        <v>1190</v>
      </c>
      <c r="C677" s="110" t="s">
        <v>109</v>
      </c>
      <c r="D677" s="111">
        <v>2</v>
      </c>
    </row>
    <row r="678" spans="1:4">
      <c r="A678" s="108">
        <v>427</v>
      </c>
      <c r="B678" s="109">
        <v>1118</v>
      </c>
      <c r="C678" s="110" t="s">
        <v>202</v>
      </c>
      <c r="D678" s="111">
        <v>1</v>
      </c>
    </row>
    <row r="679" spans="1:4">
      <c r="A679" s="108">
        <v>427</v>
      </c>
      <c r="B679" s="109">
        <v>1119</v>
      </c>
      <c r="C679" s="110" t="s">
        <v>202</v>
      </c>
      <c r="D679" s="111" t="s">
        <v>312</v>
      </c>
    </row>
    <row r="680" spans="1:4">
      <c r="A680" s="108">
        <v>428</v>
      </c>
      <c r="B680" s="109">
        <v>258</v>
      </c>
      <c r="C680" s="110" t="s">
        <v>203</v>
      </c>
      <c r="D680" s="111" t="s">
        <v>204</v>
      </c>
    </row>
    <row r="681" spans="1:4">
      <c r="A681" s="108">
        <v>428</v>
      </c>
      <c r="B681" s="109">
        <v>259</v>
      </c>
      <c r="C681" s="110" t="s">
        <v>203</v>
      </c>
      <c r="D681" s="111" t="s">
        <v>204</v>
      </c>
    </row>
    <row r="682" spans="1:4">
      <c r="A682" s="108">
        <v>429</v>
      </c>
      <c r="B682" s="109">
        <v>260</v>
      </c>
      <c r="C682" s="110" t="s">
        <v>205</v>
      </c>
      <c r="D682" s="111" t="s">
        <v>204</v>
      </c>
    </row>
    <row r="683" spans="1:4">
      <c r="A683" s="108">
        <v>429</v>
      </c>
      <c r="B683" s="109">
        <v>261</v>
      </c>
      <c r="C683" s="110" t="s">
        <v>205</v>
      </c>
      <c r="D683" s="111" t="s">
        <v>204</v>
      </c>
    </row>
    <row r="684" spans="1:4">
      <c r="A684" s="108">
        <v>430</v>
      </c>
      <c r="B684" s="109">
        <v>264</v>
      </c>
      <c r="C684" s="110" t="s">
        <v>206</v>
      </c>
      <c r="D684" s="111" t="s">
        <v>204</v>
      </c>
    </row>
    <row r="685" spans="1:4">
      <c r="A685" s="108">
        <v>430</v>
      </c>
      <c r="B685" s="109">
        <v>265</v>
      </c>
      <c r="C685" s="110" t="s">
        <v>206</v>
      </c>
      <c r="D685" s="111" t="s">
        <v>204</v>
      </c>
    </row>
    <row r="686" spans="1:4">
      <c r="A686" s="108">
        <v>431</v>
      </c>
      <c r="B686" s="109">
        <v>262</v>
      </c>
      <c r="C686" s="110" t="s">
        <v>207</v>
      </c>
      <c r="D686" s="111" t="s">
        <v>204</v>
      </c>
    </row>
    <row r="687" spans="1:4">
      <c r="A687" s="108">
        <v>431</v>
      </c>
      <c r="B687" s="109">
        <v>263</v>
      </c>
      <c r="C687" s="110" t="s">
        <v>207</v>
      </c>
      <c r="D687" s="111" t="s">
        <v>204</v>
      </c>
    </row>
    <row r="688" spans="1:4">
      <c r="A688" s="108">
        <v>432</v>
      </c>
      <c r="B688" s="109">
        <v>1397</v>
      </c>
      <c r="C688" s="110" t="s">
        <v>109</v>
      </c>
      <c r="D688" s="111">
        <v>1</v>
      </c>
    </row>
    <row r="689" spans="1:4">
      <c r="A689" s="108">
        <v>432</v>
      </c>
      <c r="B689" s="109">
        <v>1398</v>
      </c>
      <c r="C689" s="110" t="s">
        <v>109</v>
      </c>
      <c r="D689" s="111">
        <v>2</v>
      </c>
    </row>
    <row r="690" spans="1:4">
      <c r="A690" s="108">
        <v>434</v>
      </c>
      <c r="B690" s="109">
        <v>269</v>
      </c>
      <c r="C690" s="110" t="s">
        <v>208</v>
      </c>
      <c r="D690" s="111" t="s">
        <v>309</v>
      </c>
    </row>
    <row r="691" spans="1:4">
      <c r="A691" s="108">
        <v>435</v>
      </c>
      <c r="B691" s="109">
        <v>270</v>
      </c>
      <c r="C691" s="110" t="s">
        <v>209</v>
      </c>
      <c r="D691" s="111">
        <v>1</v>
      </c>
    </row>
    <row r="692" spans="1:4">
      <c r="A692" s="108">
        <v>435</v>
      </c>
      <c r="B692" s="109">
        <v>271</v>
      </c>
      <c r="C692" s="110" t="s">
        <v>209</v>
      </c>
      <c r="D692" s="111">
        <v>1</v>
      </c>
    </row>
    <row r="693" spans="1:4">
      <c r="A693" s="108">
        <v>435</v>
      </c>
      <c r="B693" s="109">
        <v>272</v>
      </c>
      <c r="C693" s="110" t="s">
        <v>209</v>
      </c>
      <c r="D693" s="111">
        <v>2</v>
      </c>
    </row>
    <row r="694" spans="1:4">
      <c r="A694" s="108">
        <v>436</v>
      </c>
      <c r="B694" s="109">
        <v>273</v>
      </c>
      <c r="C694" s="110" t="s">
        <v>210</v>
      </c>
      <c r="D694" s="111">
        <v>1</v>
      </c>
    </row>
    <row r="695" spans="1:4">
      <c r="A695" s="108">
        <v>436</v>
      </c>
      <c r="B695" s="109">
        <v>274</v>
      </c>
      <c r="C695" s="110" t="s">
        <v>210</v>
      </c>
      <c r="D695" s="111">
        <v>1</v>
      </c>
    </row>
    <row r="696" spans="1:4">
      <c r="A696" s="108">
        <v>436</v>
      </c>
      <c r="B696" s="109">
        <v>275</v>
      </c>
      <c r="C696" s="110" t="s">
        <v>210</v>
      </c>
      <c r="D696" s="111">
        <v>2</v>
      </c>
    </row>
    <row r="697" spans="1:4">
      <c r="A697" s="108">
        <v>437</v>
      </c>
      <c r="B697" s="109">
        <v>1403</v>
      </c>
      <c r="C697" s="110" t="s">
        <v>211</v>
      </c>
      <c r="D697" s="111">
        <v>2</v>
      </c>
    </row>
    <row r="698" spans="1:4">
      <c r="A698" s="108">
        <v>437</v>
      </c>
      <c r="B698" s="109">
        <v>1404</v>
      </c>
      <c r="C698" s="110" t="s">
        <v>211</v>
      </c>
      <c r="D698" s="111">
        <v>1</v>
      </c>
    </row>
    <row r="699" spans="1:4">
      <c r="A699" s="108">
        <v>437</v>
      </c>
      <c r="B699" s="109">
        <v>1405</v>
      </c>
      <c r="C699" s="110" t="s">
        <v>211</v>
      </c>
      <c r="D699" s="111">
        <v>1</v>
      </c>
    </row>
    <row r="700" spans="1:4">
      <c r="A700" s="108">
        <v>439</v>
      </c>
      <c r="B700" s="109">
        <v>346</v>
      </c>
      <c r="C700" s="110" t="s">
        <v>212</v>
      </c>
      <c r="D700" s="111">
        <v>2</v>
      </c>
    </row>
    <row r="701" spans="1:4">
      <c r="A701" s="108">
        <v>439</v>
      </c>
      <c r="B701" s="109">
        <v>349</v>
      </c>
      <c r="C701" s="110" t="s">
        <v>212</v>
      </c>
      <c r="D701" s="111">
        <v>1</v>
      </c>
    </row>
    <row r="702" spans="1:4">
      <c r="A702" s="108">
        <v>440</v>
      </c>
      <c r="B702" s="109">
        <v>210</v>
      </c>
      <c r="C702" s="110" t="s">
        <v>213</v>
      </c>
      <c r="D702" s="111">
        <v>2</v>
      </c>
    </row>
    <row r="703" spans="1:4">
      <c r="A703" s="108">
        <v>440</v>
      </c>
      <c r="B703" s="109">
        <v>347</v>
      </c>
      <c r="C703" s="110" t="s">
        <v>213</v>
      </c>
      <c r="D703" s="111" t="s">
        <v>309</v>
      </c>
    </row>
    <row r="704" spans="1:4">
      <c r="A704" s="108">
        <v>440</v>
      </c>
      <c r="B704" s="109">
        <v>348</v>
      </c>
      <c r="C704" s="110" t="s">
        <v>213</v>
      </c>
      <c r="D704" s="111" t="s">
        <v>309</v>
      </c>
    </row>
    <row r="705" spans="1:4">
      <c r="A705" s="108">
        <v>441</v>
      </c>
      <c r="B705" s="109">
        <v>206</v>
      </c>
      <c r="C705" s="110" t="s">
        <v>113</v>
      </c>
      <c r="D705" s="111">
        <v>2</v>
      </c>
    </row>
    <row r="706" spans="1:4">
      <c r="A706" s="108">
        <v>441</v>
      </c>
      <c r="B706" s="109">
        <v>350</v>
      </c>
      <c r="C706" s="110" t="s">
        <v>113</v>
      </c>
      <c r="D706" s="111">
        <v>1</v>
      </c>
    </row>
    <row r="707" spans="1:4">
      <c r="A707" s="108">
        <v>441</v>
      </c>
      <c r="B707" s="109">
        <v>351</v>
      </c>
      <c r="C707" s="110" t="s">
        <v>113</v>
      </c>
      <c r="D707" s="111">
        <v>1</v>
      </c>
    </row>
    <row r="708" spans="1:4">
      <c r="A708" s="108">
        <v>441</v>
      </c>
      <c r="B708" s="109">
        <v>352</v>
      </c>
      <c r="C708" s="110" t="s">
        <v>113</v>
      </c>
      <c r="D708" s="111">
        <v>1</v>
      </c>
    </row>
    <row r="709" spans="1:4">
      <c r="A709" s="108">
        <v>442</v>
      </c>
      <c r="B709" s="109">
        <v>356</v>
      </c>
      <c r="C709" s="110" t="s">
        <v>109</v>
      </c>
      <c r="D709" s="111" t="s">
        <v>309</v>
      </c>
    </row>
    <row r="710" spans="1:4">
      <c r="A710" s="108">
        <v>442</v>
      </c>
      <c r="B710" s="109">
        <v>357</v>
      </c>
      <c r="C710" s="110" t="s">
        <v>109</v>
      </c>
      <c r="D710" s="111" t="s">
        <v>309</v>
      </c>
    </row>
    <row r="711" spans="1:4">
      <c r="A711" s="108">
        <v>443</v>
      </c>
      <c r="B711" s="109">
        <v>358</v>
      </c>
      <c r="C711" s="110" t="s">
        <v>151</v>
      </c>
      <c r="D711" s="111">
        <v>1</v>
      </c>
    </row>
    <row r="712" spans="1:4">
      <c r="A712" s="108">
        <v>443</v>
      </c>
      <c r="B712" s="109">
        <v>359</v>
      </c>
      <c r="C712" s="110" t="s">
        <v>151</v>
      </c>
      <c r="D712" s="111" t="s">
        <v>314</v>
      </c>
    </row>
    <row r="713" spans="1:4">
      <c r="A713" s="108">
        <v>444</v>
      </c>
      <c r="B713" s="109">
        <v>208</v>
      </c>
      <c r="C713" s="110" t="s">
        <v>154</v>
      </c>
      <c r="D713" s="111">
        <v>2</v>
      </c>
    </row>
    <row r="714" spans="1:4">
      <c r="A714" s="108">
        <v>444</v>
      </c>
      <c r="B714" s="109">
        <v>358</v>
      </c>
      <c r="C714" s="110" t="s">
        <v>154</v>
      </c>
      <c r="D714" s="111" t="s">
        <v>317</v>
      </c>
    </row>
    <row r="715" spans="1:4">
      <c r="A715" s="108">
        <v>444</v>
      </c>
      <c r="B715" s="109">
        <v>360</v>
      </c>
      <c r="C715" s="110" t="s">
        <v>154</v>
      </c>
      <c r="D715" s="111" t="s">
        <v>317</v>
      </c>
    </row>
    <row r="716" spans="1:4">
      <c r="A716" s="108">
        <v>445</v>
      </c>
      <c r="B716" s="109">
        <v>1406</v>
      </c>
      <c r="C716" s="110" t="s">
        <v>214</v>
      </c>
      <c r="D716" s="111">
        <v>1</v>
      </c>
    </row>
    <row r="717" spans="1:4">
      <c r="A717" s="108">
        <v>445</v>
      </c>
      <c r="B717" s="109">
        <v>1407</v>
      </c>
      <c r="C717" s="110" t="s">
        <v>214</v>
      </c>
      <c r="D717" s="111">
        <v>2</v>
      </c>
    </row>
    <row r="718" spans="1:4">
      <c r="A718" s="108">
        <v>446</v>
      </c>
      <c r="B718" s="109">
        <v>1408</v>
      </c>
      <c r="C718" s="110" t="s">
        <v>214</v>
      </c>
      <c r="D718" s="111">
        <v>1</v>
      </c>
    </row>
    <row r="719" spans="1:4">
      <c r="A719" s="108">
        <v>446</v>
      </c>
      <c r="B719" s="109">
        <v>1409</v>
      </c>
      <c r="C719" s="110" t="s">
        <v>214</v>
      </c>
      <c r="D719" s="111">
        <v>2</v>
      </c>
    </row>
    <row r="720" spans="1:4">
      <c r="A720" s="108">
        <v>447</v>
      </c>
      <c r="B720" s="109">
        <v>206</v>
      </c>
      <c r="C720" s="110" t="s">
        <v>125</v>
      </c>
      <c r="D720" s="111">
        <v>2</v>
      </c>
    </row>
    <row r="721" spans="1:4">
      <c r="A721" s="108">
        <v>448</v>
      </c>
      <c r="B721" s="109">
        <v>1125</v>
      </c>
      <c r="C721" s="110" t="s">
        <v>125</v>
      </c>
      <c r="D721" s="111">
        <v>2</v>
      </c>
    </row>
    <row r="722" spans="1:4">
      <c r="A722" s="108">
        <v>449</v>
      </c>
      <c r="B722" s="109">
        <v>1127</v>
      </c>
      <c r="C722" s="110" t="s">
        <v>125</v>
      </c>
      <c r="D722" s="111">
        <v>2</v>
      </c>
    </row>
    <row r="723" spans="1:4">
      <c r="A723" s="108">
        <v>450</v>
      </c>
      <c r="B723" s="109">
        <v>1129</v>
      </c>
      <c r="C723" s="110" t="s">
        <v>125</v>
      </c>
      <c r="D723" s="111">
        <v>2</v>
      </c>
    </row>
    <row r="724" spans="1:4">
      <c r="A724" s="108">
        <v>451</v>
      </c>
      <c r="B724" s="109">
        <v>1140</v>
      </c>
      <c r="C724" s="110" t="s">
        <v>125</v>
      </c>
      <c r="D724" s="111">
        <v>2</v>
      </c>
    </row>
    <row r="725" spans="1:4">
      <c r="A725" s="108">
        <v>452</v>
      </c>
      <c r="B725" s="109">
        <v>1142</v>
      </c>
      <c r="C725" s="110" t="s">
        <v>125</v>
      </c>
      <c r="D725" s="111">
        <v>2</v>
      </c>
    </row>
    <row r="726" spans="1:4">
      <c r="A726" s="108">
        <v>453</v>
      </c>
      <c r="B726" s="109">
        <v>1144</v>
      </c>
      <c r="C726" s="110" t="s">
        <v>125</v>
      </c>
      <c r="D726" s="111">
        <v>2</v>
      </c>
    </row>
    <row r="727" spans="1:4">
      <c r="A727" s="108">
        <v>454</v>
      </c>
      <c r="B727" s="109">
        <v>1146</v>
      </c>
      <c r="C727" s="110" t="s">
        <v>125</v>
      </c>
      <c r="D727" s="111">
        <v>2</v>
      </c>
    </row>
    <row r="728" spans="1:4">
      <c r="A728" s="108">
        <v>455</v>
      </c>
      <c r="B728" s="109">
        <v>1148</v>
      </c>
      <c r="C728" s="110" t="s">
        <v>125</v>
      </c>
      <c r="D728" s="111">
        <v>2</v>
      </c>
    </row>
    <row r="729" spans="1:4">
      <c r="A729" s="108">
        <v>456</v>
      </c>
      <c r="B729" s="109">
        <v>1150</v>
      </c>
      <c r="C729" s="110" t="s">
        <v>125</v>
      </c>
      <c r="D729" s="111">
        <v>2</v>
      </c>
    </row>
    <row r="730" spans="1:4">
      <c r="A730" s="108">
        <v>459</v>
      </c>
      <c r="B730" s="109">
        <v>1398</v>
      </c>
      <c r="C730" s="110" t="s">
        <v>125</v>
      </c>
      <c r="D730" s="111">
        <v>2</v>
      </c>
    </row>
    <row r="731" spans="1:4">
      <c r="A731" s="108">
        <v>460</v>
      </c>
      <c r="B731" s="109">
        <v>361</v>
      </c>
      <c r="C731" s="110" t="s">
        <v>215</v>
      </c>
      <c r="D731" s="111" t="s">
        <v>71</v>
      </c>
    </row>
    <row r="732" spans="1:4">
      <c r="A732" s="108">
        <v>461</v>
      </c>
      <c r="B732" s="109">
        <v>361</v>
      </c>
      <c r="C732" s="110" t="s">
        <v>215</v>
      </c>
      <c r="D732" s="111" t="s">
        <v>71</v>
      </c>
    </row>
    <row r="733" spans="1:4">
      <c r="A733" s="108">
        <v>462</v>
      </c>
      <c r="B733" s="109">
        <v>362</v>
      </c>
      <c r="C733" s="110" t="s">
        <v>216</v>
      </c>
      <c r="D733" s="111" t="s">
        <v>71</v>
      </c>
    </row>
    <row r="734" spans="1:4">
      <c r="A734" s="108">
        <v>463</v>
      </c>
      <c r="B734" s="109">
        <v>363</v>
      </c>
      <c r="C734" s="110" t="s">
        <v>217</v>
      </c>
      <c r="D734" s="111" t="s">
        <v>71</v>
      </c>
    </row>
    <row r="735" spans="1:4">
      <c r="A735" s="108">
        <v>464</v>
      </c>
      <c r="B735" s="109">
        <v>364</v>
      </c>
      <c r="C735" s="110" t="s">
        <v>218</v>
      </c>
      <c r="D735" s="111">
        <v>1</v>
      </c>
    </row>
    <row r="736" spans="1:4">
      <c r="A736" s="108">
        <v>464</v>
      </c>
      <c r="B736" s="109">
        <v>365</v>
      </c>
      <c r="C736" s="110" t="s">
        <v>218</v>
      </c>
      <c r="D736" s="111">
        <v>1</v>
      </c>
    </row>
    <row r="737" spans="1:4">
      <c r="A737" s="108">
        <v>465</v>
      </c>
      <c r="B737" s="109">
        <v>1410</v>
      </c>
      <c r="C737" s="110" t="s">
        <v>219</v>
      </c>
      <c r="D737" s="111">
        <v>1</v>
      </c>
    </row>
    <row r="738" spans="1:4">
      <c r="A738" s="108">
        <v>465</v>
      </c>
      <c r="B738" s="109">
        <v>1411</v>
      </c>
      <c r="C738" s="110" t="s">
        <v>219</v>
      </c>
      <c r="D738" s="111">
        <v>1</v>
      </c>
    </row>
    <row r="739" spans="1:4">
      <c r="A739" s="108">
        <v>466</v>
      </c>
      <c r="B739" s="109">
        <v>366</v>
      </c>
      <c r="C739" s="110" t="s">
        <v>220</v>
      </c>
      <c r="D739" s="111" t="s">
        <v>309</v>
      </c>
    </row>
    <row r="740" spans="1:4">
      <c r="A740" s="108">
        <v>467</v>
      </c>
      <c r="B740" s="109">
        <v>367</v>
      </c>
      <c r="C740" s="110" t="s">
        <v>220</v>
      </c>
      <c r="D740" s="111" t="s">
        <v>309</v>
      </c>
    </row>
    <row r="741" spans="1:4">
      <c r="A741" s="108">
        <v>468</v>
      </c>
      <c r="B741" s="109">
        <v>368</v>
      </c>
      <c r="C741" s="110" t="s">
        <v>220</v>
      </c>
      <c r="D741" s="111" t="s">
        <v>309</v>
      </c>
    </row>
    <row r="742" spans="1:4">
      <c r="A742" s="108">
        <v>469</v>
      </c>
      <c r="B742" s="109">
        <v>369</v>
      </c>
      <c r="C742" s="110" t="s">
        <v>220</v>
      </c>
      <c r="D742" s="111" t="s">
        <v>309</v>
      </c>
    </row>
    <row r="743" spans="1:4">
      <c r="A743" s="108">
        <v>470</v>
      </c>
      <c r="B743" s="109">
        <v>370</v>
      </c>
      <c r="C743" s="110" t="s">
        <v>220</v>
      </c>
      <c r="D743" s="111" t="s">
        <v>309</v>
      </c>
    </row>
    <row r="744" spans="1:4">
      <c r="A744" s="108">
        <v>473</v>
      </c>
      <c r="B744" s="109">
        <v>1412</v>
      </c>
      <c r="C744" s="110" t="s">
        <v>221</v>
      </c>
      <c r="D744" s="111">
        <v>1</v>
      </c>
    </row>
    <row r="745" spans="1:4">
      <c r="A745" s="108">
        <v>473</v>
      </c>
      <c r="B745" s="109">
        <v>1413</v>
      </c>
      <c r="C745" s="110" t="s">
        <v>221</v>
      </c>
      <c r="D745" s="111">
        <v>2</v>
      </c>
    </row>
    <row r="746" spans="1:4">
      <c r="A746" s="108">
        <v>474</v>
      </c>
      <c r="B746" s="109">
        <v>1414</v>
      </c>
      <c r="C746" s="110" t="s">
        <v>222</v>
      </c>
      <c r="D746" s="111" t="s">
        <v>71</v>
      </c>
    </row>
    <row r="747" spans="1:4">
      <c r="A747" s="108">
        <v>475</v>
      </c>
      <c r="B747" s="109">
        <v>1415</v>
      </c>
      <c r="C747" s="110" t="s">
        <v>223</v>
      </c>
      <c r="D747" s="111">
        <v>1</v>
      </c>
    </row>
    <row r="748" spans="1:4">
      <c r="A748" s="108">
        <v>475</v>
      </c>
      <c r="B748" s="109">
        <v>1416</v>
      </c>
      <c r="C748" s="110" t="s">
        <v>223</v>
      </c>
      <c r="D748" s="111">
        <v>2</v>
      </c>
    </row>
    <row r="749" spans="1:4">
      <c r="A749" s="108">
        <v>476</v>
      </c>
      <c r="B749" s="109">
        <v>1417</v>
      </c>
      <c r="C749" s="110" t="s">
        <v>224</v>
      </c>
      <c r="D749" s="111" t="s">
        <v>71</v>
      </c>
    </row>
    <row r="750" spans="1:4">
      <c r="A750" s="108">
        <v>477</v>
      </c>
      <c r="B750" s="109">
        <v>1418</v>
      </c>
      <c r="C750" s="110" t="s">
        <v>224</v>
      </c>
      <c r="D750" s="111" t="s">
        <v>71</v>
      </c>
    </row>
    <row r="751" spans="1:4">
      <c r="A751" s="108">
        <v>478</v>
      </c>
      <c r="B751" s="109">
        <v>1419</v>
      </c>
      <c r="C751" s="110" t="s">
        <v>154</v>
      </c>
      <c r="D751" s="111">
        <v>1</v>
      </c>
    </row>
    <row r="752" spans="1:4">
      <c r="A752" s="108">
        <v>478</v>
      </c>
      <c r="B752" s="109">
        <v>1420</v>
      </c>
      <c r="C752" s="110" t="s">
        <v>154</v>
      </c>
      <c r="D752" s="111">
        <v>1</v>
      </c>
    </row>
    <row r="753" spans="1:4">
      <c r="A753" s="108">
        <v>478</v>
      </c>
      <c r="B753" s="109">
        <v>1421</v>
      </c>
      <c r="C753" s="110" t="s">
        <v>154</v>
      </c>
      <c r="D753" s="111">
        <v>2</v>
      </c>
    </row>
    <row r="754" spans="1:4">
      <c r="A754" s="108">
        <v>479</v>
      </c>
      <c r="B754" s="109">
        <v>1424</v>
      </c>
      <c r="C754" s="110" t="s">
        <v>212</v>
      </c>
      <c r="D754" s="111">
        <v>2</v>
      </c>
    </row>
    <row r="755" spans="1:4">
      <c r="A755" s="108">
        <v>479</v>
      </c>
      <c r="B755" s="109">
        <v>1425</v>
      </c>
      <c r="C755" s="110" t="s">
        <v>212</v>
      </c>
      <c r="D755" s="111">
        <v>1</v>
      </c>
    </row>
    <row r="756" spans="1:4">
      <c r="A756" s="108">
        <v>480</v>
      </c>
      <c r="B756" s="109">
        <v>1426</v>
      </c>
      <c r="C756" s="110" t="s">
        <v>212</v>
      </c>
      <c r="D756" s="111">
        <v>2</v>
      </c>
    </row>
    <row r="757" spans="1:4">
      <c r="A757" s="108">
        <v>480</v>
      </c>
      <c r="B757" s="109">
        <v>1427</v>
      </c>
      <c r="C757" s="110" t="s">
        <v>212</v>
      </c>
      <c r="D757" s="111">
        <v>1</v>
      </c>
    </row>
    <row r="758" spans="1:4">
      <c r="A758" s="108">
        <v>481</v>
      </c>
      <c r="B758" s="109">
        <v>1428</v>
      </c>
      <c r="C758" s="110" t="s">
        <v>212</v>
      </c>
      <c r="D758" s="111">
        <v>2</v>
      </c>
    </row>
    <row r="759" spans="1:4">
      <c r="A759" s="108">
        <v>481</v>
      </c>
      <c r="B759" s="109">
        <v>1429</v>
      </c>
      <c r="C759" s="110" t="s">
        <v>212</v>
      </c>
      <c r="D759" s="111">
        <v>1</v>
      </c>
    </row>
    <row r="760" spans="1:4">
      <c r="A760" s="108">
        <v>482</v>
      </c>
      <c r="B760" s="109">
        <v>378</v>
      </c>
      <c r="C760" s="110" t="s">
        <v>225</v>
      </c>
      <c r="D760" s="111" t="s">
        <v>226</v>
      </c>
    </row>
    <row r="761" spans="1:4">
      <c r="A761" s="108">
        <v>483</v>
      </c>
      <c r="B761" s="109">
        <v>379</v>
      </c>
      <c r="C761" s="110" t="s">
        <v>227</v>
      </c>
      <c r="D761" s="111" t="s">
        <v>226</v>
      </c>
    </row>
    <row r="762" spans="1:4">
      <c r="A762" s="108">
        <v>484</v>
      </c>
      <c r="B762" s="109">
        <v>380</v>
      </c>
      <c r="C762" s="110" t="s">
        <v>228</v>
      </c>
      <c r="D762" s="111" t="s">
        <v>226</v>
      </c>
    </row>
    <row r="763" spans="1:4">
      <c r="A763" s="108">
        <v>485</v>
      </c>
      <c r="B763" s="109">
        <v>381</v>
      </c>
      <c r="C763" s="110" t="s">
        <v>229</v>
      </c>
      <c r="D763" s="111" t="s">
        <v>226</v>
      </c>
    </row>
    <row r="764" spans="1:4">
      <c r="A764" s="108">
        <v>486</v>
      </c>
      <c r="B764" s="109">
        <v>382</v>
      </c>
      <c r="C764" s="110" t="s">
        <v>230</v>
      </c>
      <c r="D764" s="111" t="s">
        <v>226</v>
      </c>
    </row>
    <row r="765" spans="1:4">
      <c r="A765" s="108">
        <v>487</v>
      </c>
      <c r="B765" s="109">
        <v>383</v>
      </c>
      <c r="C765" s="110" t="s">
        <v>231</v>
      </c>
      <c r="D765" s="111" t="s">
        <v>226</v>
      </c>
    </row>
    <row r="766" spans="1:4">
      <c r="A766" s="108">
        <v>488</v>
      </c>
      <c r="B766" s="109">
        <v>384</v>
      </c>
      <c r="C766" s="110" t="s">
        <v>232</v>
      </c>
      <c r="D766" s="111" t="s">
        <v>226</v>
      </c>
    </row>
    <row r="767" spans="1:4">
      <c r="A767" s="108">
        <v>489</v>
      </c>
      <c r="B767" s="109">
        <v>385</v>
      </c>
      <c r="C767" s="110" t="s">
        <v>233</v>
      </c>
      <c r="D767" s="111" t="s">
        <v>226</v>
      </c>
    </row>
    <row r="768" spans="1:4">
      <c r="A768" s="108">
        <v>490</v>
      </c>
      <c r="B768" s="109">
        <v>386</v>
      </c>
      <c r="C768" s="110" t="s">
        <v>234</v>
      </c>
      <c r="D768" s="111" t="s">
        <v>226</v>
      </c>
    </row>
    <row r="769" spans="1:4">
      <c r="A769" s="108">
        <v>491</v>
      </c>
      <c r="B769" s="109">
        <v>387</v>
      </c>
      <c r="C769" s="110" t="s">
        <v>235</v>
      </c>
      <c r="D769" s="111" t="s">
        <v>226</v>
      </c>
    </row>
    <row r="770" spans="1:4">
      <c r="A770" s="108">
        <v>492</v>
      </c>
      <c r="B770" s="109">
        <v>388</v>
      </c>
      <c r="C770" s="110" t="s">
        <v>236</v>
      </c>
      <c r="D770" s="111" t="s">
        <v>226</v>
      </c>
    </row>
    <row r="771" spans="1:4">
      <c r="A771" s="108">
        <v>493</v>
      </c>
      <c r="B771" s="109">
        <v>389</v>
      </c>
      <c r="C771" s="110" t="s">
        <v>237</v>
      </c>
      <c r="D771" s="111" t="s">
        <v>226</v>
      </c>
    </row>
    <row r="772" spans="1:4">
      <c r="A772" s="108">
        <v>494</v>
      </c>
      <c r="B772" s="109">
        <v>390</v>
      </c>
      <c r="C772" s="110" t="s">
        <v>238</v>
      </c>
      <c r="D772" s="111" t="s">
        <v>226</v>
      </c>
    </row>
    <row r="773" spans="1:4">
      <c r="A773" s="108">
        <v>495</v>
      </c>
      <c r="B773" s="109">
        <v>391</v>
      </c>
      <c r="C773" s="110" t="s">
        <v>239</v>
      </c>
      <c r="D773" s="111" t="s">
        <v>226</v>
      </c>
    </row>
    <row r="774" spans="1:4">
      <c r="A774" s="108">
        <v>496</v>
      </c>
      <c r="B774" s="109">
        <v>392</v>
      </c>
      <c r="C774" s="110" t="s">
        <v>240</v>
      </c>
      <c r="D774" s="111" t="s">
        <v>226</v>
      </c>
    </row>
    <row r="775" spans="1:4">
      <c r="A775" s="108">
        <v>497</v>
      </c>
      <c r="B775" s="109">
        <v>393</v>
      </c>
      <c r="C775" s="110" t="s">
        <v>241</v>
      </c>
      <c r="D775" s="111" t="s">
        <v>226</v>
      </c>
    </row>
    <row r="776" spans="1:4">
      <c r="A776" s="108">
        <v>498</v>
      </c>
      <c r="B776" s="109">
        <v>394</v>
      </c>
      <c r="C776" s="110" t="s">
        <v>242</v>
      </c>
      <c r="D776" s="111" t="s">
        <v>226</v>
      </c>
    </row>
    <row r="777" spans="1:4">
      <c r="A777" s="108">
        <v>701</v>
      </c>
      <c r="B777" s="109">
        <v>343</v>
      </c>
      <c r="C777" s="110" t="s">
        <v>243</v>
      </c>
      <c r="D777" s="111" t="s">
        <v>71</v>
      </c>
    </row>
    <row r="778" spans="1:4">
      <c r="A778" s="108">
        <v>702</v>
      </c>
      <c r="B778" s="109">
        <v>344</v>
      </c>
      <c r="C778" s="110" t="s">
        <v>243</v>
      </c>
      <c r="D778" s="111" t="s">
        <v>71</v>
      </c>
    </row>
    <row r="779" spans="1:4">
      <c r="A779" s="108">
        <v>703</v>
      </c>
      <c r="B779" s="109">
        <v>317</v>
      </c>
      <c r="C779" s="110" t="s">
        <v>177</v>
      </c>
      <c r="D779" s="111" t="s">
        <v>71</v>
      </c>
    </row>
    <row r="780" spans="1:4">
      <c r="A780" s="108">
        <v>704</v>
      </c>
      <c r="B780" s="109">
        <v>318</v>
      </c>
      <c r="C780" s="110" t="s">
        <v>177</v>
      </c>
      <c r="D780" s="111" t="s">
        <v>71</v>
      </c>
    </row>
    <row r="781" spans="1:4">
      <c r="A781" s="108">
        <v>705</v>
      </c>
      <c r="B781" s="109">
        <v>319</v>
      </c>
      <c r="C781" s="110" t="s">
        <v>177</v>
      </c>
      <c r="D781" s="111" t="s">
        <v>71</v>
      </c>
    </row>
    <row r="782" spans="1:4">
      <c r="A782" s="108">
        <v>706</v>
      </c>
      <c r="B782" s="109">
        <v>320</v>
      </c>
      <c r="C782" s="110" t="s">
        <v>177</v>
      </c>
      <c r="D782" s="111" t="s">
        <v>71</v>
      </c>
    </row>
    <row r="783" spans="1:4">
      <c r="A783" s="108">
        <v>707</v>
      </c>
      <c r="B783" s="109">
        <v>321</v>
      </c>
      <c r="C783" s="110" t="s">
        <v>177</v>
      </c>
      <c r="D783" s="111" t="s">
        <v>71</v>
      </c>
    </row>
    <row r="784" spans="1:4">
      <c r="A784" s="108">
        <v>708</v>
      </c>
      <c r="B784" s="109">
        <v>322</v>
      </c>
      <c r="C784" s="110" t="s">
        <v>177</v>
      </c>
      <c r="D784" s="111" t="s">
        <v>71</v>
      </c>
    </row>
    <row r="785" spans="1:4">
      <c r="A785" s="108">
        <v>709</v>
      </c>
      <c r="B785" s="109">
        <v>323</v>
      </c>
      <c r="C785" s="110" t="s">
        <v>177</v>
      </c>
      <c r="D785" s="111" t="s">
        <v>71</v>
      </c>
    </row>
    <row r="786" spans="1:4">
      <c r="A786" s="108">
        <v>710</v>
      </c>
      <c r="B786" s="109">
        <v>324</v>
      </c>
      <c r="C786" s="110" t="s">
        <v>177</v>
      </c>
      <c r="D786" s="111" t="s">
        <v>71</v>
      </c>
    </row>
    <row r="787" spans="1:4">
      <c r="A787" s="108">
        <v>711</v>
      </c>
      <c r="B787" s="109">
        <v>325</v>
      </c>
      <c r="C787" s="110" t="s">
        <v>177</v>
      </c>
      <c r="D787" s="111" t="s">
        <v>71</v>
      </c>
    </row>
    <row r="788" spans="1:4">
      <c r="A788" s="108">
        <v>712</v>
      </c>
      <c r="B788" s="109">
        <v>326</v>
      </c>
      <c r="C788" s="110" t="s">
        <v>244</v>
      </c>
      <c r="D788" s="111" t="s">
        <v>71</v>
      </c>
    </row>
    <row r="789" spans="1:4">
      <c r="A789" s="108">
        <v>713</v>
      </c>
      <c r="B789" s="109">
        <v>328</v>
      </c>
      <c r="C789" s="110" t="s">
        <v>244</v>
      </c>
      <c r="D789" s="111" t="s">
        <v>71</v>
      </c>
    </row>
    <row r="790" spans="1:4">
      <c r="A790" s="108">
        <v>714</v>
      </c>
      <c r="B790" s="109">
        <v>329</v>
      </c>
      <c r="C790" s="110" t="s">
        <v>244</v>
      </c>
      <c r="D790" s="111" t="s">
        <v>71</v>
      </c>
    </row>
    <row r="791" spans="1:4">
      <c r="A791" s="108">
        <v>715</v>
      </c>
      <c r="B791" s="109">
        <v>330</v>
      </c>
      <c r="C791" s="110" t="s">
        <v>244</v>
      </c>
      <c r="D791" s="111" t="s">
        <v>71</v>
      </c>
    </row>
    <row r="792" spans="1:4">
      <c r="A792" s="108">
        <v>716</v>
      </c>
      <c r="B792" s="109">
        <v>339</v>
      </c>
      <c r="C792" s="110" t="s">
        <v>245</v>
      </c>
      <c r="D792" s="111" t="s">
        <v>71</v>
      </c>
    </row>
    <row r="793" spans="1:4">
      <c r="A793" s="108">
        <v>717</v>
      </c>
      <c r="B793" s="109">
        <v>340</v>
      </c>
      <c r="C793" s="110" t="s">
        <v>245</v>
      </c>
      <c r="D793" s="111" t="s">
        <v>71</v>
      </c>
    </row>
    <row r="794" spans="1:4">
      <c r="A794" s="108">
        <v>718</v>
      </c>
      <c r="B794" s="109">
        <v>341</v>
      </c>
      <c r="C794" s="110" t="s">
        <v>246</v>
      </c>
      <c r="D794" s="111" t="s">
        <v>71</v>
      </c>
    </row>
    <row r="795" spans="1:4">
      <c r="A795" s="108">
        <v>719</v>
      </c>
      <c r="B795" s="109">
        <v>342</v>
      </c>
      <c r="C795" s="110" t="s">
        <v>246</v>
      </c>
      <c r="D795" s="111" t="s">
        <v>71</v>
      </c>
    </row>
    <row r="796" spans="1:4">
      <c r="A796" s="108">
        <v>720</v>
      </c>
      <c r="B796" s="109">
        <v>331</v>
      </c>
      <c r="C796" s="110" t="s">
        <v>110</v>
      </c>
      <c r="D796" s="111">
        <v>1</v>
      </c>
    </row>
    <row r="797" spans="1:4">
      <c r="A797" s="108">
        <v>720</v>
      </c>
      <c r="B797" s="109">
        <v>332</v>
      </c>
      <c r="C797" s="110" t="s">
        <v>110</v>
      </c>
      <c r="D797" s="111">
        <v>1</v>
      </c>
    </row>
    <row r="798" spans="1:4">
      <c r="A798" s="108">
        <v>720</v>
      </c>
      <c r="B798" s="109">
        <v>333</v>
      </c>
      <c r="C798" s="110" t="s">
        <v>110</v>
      </c>
      <c r="D798" s="111">
        <v>2</v>
      </c>
    </row>
    <row r="799" spans="1:4">
      <c r="A799" s="108">
        <v>721</v>
      </c>
      <c r="B799" s="109">
        <v>327</v>
      </c>
      <c r="C799" s="110" t="s">
        <v>247</v>
      </c>
      <c r="D799" s="111">
        <v>2</v>
      </c>
    </row>
    <row r="800" spans="1:4">
      <c r="A800" s="108">
        <v>721</v>
      </c>
      <c r="B800" s="109">
        <v>336</v>
      </c>
      <c r="C800" s="110" t="s">
        <v>247</v>
      </c>
      <c r="D800" s="111">
        <v>1</v>
      </c>
    </row>
    <row r="801" spans="1:4">
      <c r="A801" s="108">
        <v>722</v>
      </c>
      <c r="B801" s="109">
        <v>13067</v>
      </c>
      <c r="C801" s="110" t="s">
        <v>247</v>
      </c>
      <c r="D801" s="111">
        <v>2</v>
      </c>
    </row>
    <row r="802" spans="1:4">
      <c r="A802" s="108">
        <v>722</v>
      </c>
      <c r="B802" s="109">
        <v>13068</v>
      </c>
      <c r="C802" s="110" t="s">
        <v>247</v>
      </c>
      <c r="D802" s="111">
        <v>1</v>
      </c>
    </row>
    <row r="803" spans="1:4">
      <c r="A803" s="108">
        <v>723</v>
      </c>
      <c r="B803" s="109">
        <v>13070</v>
      </c>
      <c r="C803" s="110" t="s">
        <v>247</v>
      </c>
      <c r="D803" s="111">
        <v>2</v>
      </c>
    </row>
    <row r="804" spans="1:4">
      <c r="A804" s="108">
        <v>723</v>
      </c>
      <c r="B804" s="109">
        <v>13071</v>
      </c>
      <c r="C804" s="110" t="s">
        <v>247</v>
      </c>
      <c r="D804" s="111">
        <v>1</v>
      </c>
    </row>
    <row r="805" spans="1:4">
      <c r="A805" s="108">
        <v>724</v>
      </c>
      <c r="B805" s="109">
        <v>13073</v>
      </c>
      <c r="C805" s="110" t="s">
        <v>247</v>
      </c>
      <c r="D805" s="111">
        <v>2</v>
      </c>
    </row>
    <row r="806" spans="1:4">
      <c r="A806" s="108">
        <v>724</v>
      </c>
      <c r="B806" s="109">
        <v>13074</v>
      </c>
      <c r="C806" s="110" t="s">
        <v>247</v>
      </c>
      <c r="D806" s="111">
        <v>1</v>
      </c>
    </row>
    <row r="807" spans="1:4">
      <c r="A807" s="108">
        <v>725</v>
      </c>
      <c r="B807" s="109">
        <v>13076</v>
      </c>
      <c r="C807" s="110" t="s">
        <v>247</v>
      </c>
      <c r="D807" s="111">
        <v>2</v>
      </c>
    </row>
    <row r="808" spans="1:4">
      <c r="A808" s="108">
        <v>725</v>
      </c>
      <c r="B808" s="109">
        <v>13077</v>
      </c>
      <c r="C808" s="110" t="s">
        <v>247</v>
      </c>
      <c r="D808" s="111">
        <v>1</v>
      </c>
    </row>
    <row r="809" spans="1:4">
      <c r="A809" s="108">
        <v>726</v>
      </c>
      <c r="B809" s="109">
        <v>13079</v>
      </c>
      <c r="C809" s="110" t="s">
        <v>247</v>
      </c>
      <c r="D809" s="111">
        <v>2</v>
      </c>
    </row>
    <row r="810" spans="1:4">
      <c r="A810" s="108">
        <v>726</v>
      </c>
      <c r="B810" s="109">
        <v>13080</v>
      </c>
      <c r="C810" s="110" t="s">
        <v>247</v>
      </c>
      <c r="D810" s="111">
        <v>1</v>
      </c>
    </row>
    <row r="811" spans="1:4">
      <c r="A811" s="108">
        <v>727</v>
      </c>
      <c r="B811" s="109">
        <v>13032</v>
      </c>
      <c r="C811" s="110" t="s">
        <v>247</v>
      </c>
      <c r="D811" s="111">
        <v>2</v>
      </c>
    </row>
    <row r="812" spans="1:4">
      <c r="A812" s="108">
        <v>727</v>
      </c>
      <c r="B812" s="109">
        <v>13033</v>
      </c>
      <c r="C812" s="110" t="s">
        <v>247</v>
      </c>
      <c r="D812" s="111">
        <v>1</v>
      </c>
    </row>
    <row r="813" spans="1:4">
      <c r="A813" s="108">
        <v>728</v>
      </c>
      <c r="B813" s="109">
        <v>13034</v>
      </c>
      <c r="C813" s="110" t="s">
        <v>248</v>
      </c>
      <c r="D813" s="111">
        <v>2</v>
      </c>
    </row>
    <row r="814" spans="1:4">
      <c r="A814" s="108">
        <v>729</v>
      </c>
      <c r="B814" s="109">
        <v>13035</v>
      </c>
      <c r="C814" s="110" t="s">
        <v>247</v>
      </c>
      <c r="D814" s="111">
        <v>2</v>
      </c>
    </row>
    <row r="815" spans="1:4">
      <c r="A815" s="108">
        <v>729</v>
      </c>
      <c r="B815" s="109">
        <v>13036</v>
      </c>
      <c r="C815" s="110" t="s">
        <v>247</v>
      </c>
      <c r="D815" s="111">
        <v>1</v>
      </c>
    </row>
    <row r="816" spans="1:4">
      <c r="A816" s="108">
        <v>730</v>
      </c>
      <c r="B816" s="109">
        <v>13037</v>
      </c>
      <c r="C816" s="110" t="s">
        <v>248</v>
      </c>
      <c r="D816" s="111">
        <v>2</v>
      </c>
    </row>
    <row r="817" spans="1:4">
      <c r="A817" s="108">
        <v>731</v>
      </c>
      <c r="B817" s="109">
        <v>13038</v>
      </c>
      <c r="C817" s="110" t="s">
        <v>247</v>
      </c>
      <c r="D817" s="111">
        <v>2</v>
      </c>
    </row>
    <row r="818" spans="1:4">
      <c r="A818" s="108">
        <v>731</v>
      </c>
      <c r="B818" s="109">
        <v>13039</v>
      </c>
      <c r="C818" s="110" t="s">
        <v>247</v>
      </c>
      <c r="D818" s="111">
        <v>1</v>
      </c>
    </row>
    <row r="819" spans="1:4">
      <c r="A819" s="108">
        <v>732</v>
      </c>
      <c r="B819" s="109">
        <v>13040</v>
      </c>
      <c r="C819" s="110" t="s">
        <v>248</v>
      </c>
      <c r="D819" s="111">
        <v>2</v>
      </c>
    </row>
    <row r="820" spans="1:4">
      <c r="A820" s="108">
        <v>733</v>
      </c>
      <c r="B820" s="109">
        <v>13041</v>
      </c>
      <c r="C820" s="110" t="s">
        <v>247</v>
      </c>
      <c r="D820" s="111">
        <v>2</v>
      </c>
    </row>
    <row r="821" spans="1:4">
      <c r="A821" s="108">
        <v>733</v>
      </c>
      <c r="B821" s="109">
        <v>13042</v>
      </c>
      <c r="C821" s="110" t="s">
        <v>247</v>
      </c>
      <c r="D821" s="111">
        <v>1</v>
      </c>
    </row>
    <row r="822" spans="1:4">
      <c r="A822" s="108">
        <v>734</v>
      </c>
      <c r="B822" s="109">
        <v>13043</v>
      </c>
      <c r="C822" s="110" t="s">
        <v>248</v>
      </c>
      <c r="D822" s="111">
        <v>2</v>
      </c>
    </row>
    <row r="823" spans="1:4">
      <c r="A823" s="108">
        <v>735</v>
      </c>
      <c r="B823" s="109">
        <v>13044</v>
      </c>
      <c r="C823" s="110" t="s">
        <v>247</v>
      </c>
      <c r="D823" s="111">
        <v>2</v>
      </c>
    </row>
    <row r="824" spans="1:4">
      <c r="A824" s="108">
        <v>735</v>
      </c>
      <c r="B824" s="109">
        <v>13045</v>
      </c>
      <c r="C824" s="110" t="s">
        <v>247</v>
      </c>
      <c r="D824" s="111">
        <v>1</v>
      </c>
    </row>
    <row r="825" spans="1:4">
      <c r="A825" s="108">
        <v>736</v>
      </c>
      <c r="B825" s="109">
        <v>13046</v>
      </c>
      <c r="C825" s="110" t="s">
        <v>248</v>
      </c>
      <c r="D825" s="111">
        <v>2</v>
      </c>
    </row>
    <row r="826" spans="1:4">
      <c r="A826" s="108">
        <v>737</v>
      </c>
      <c r="B826" s="109">
        <v>13047</v>
      </c>
      <c r="C826" s="110" t="s">
        <v>247</v>
      </c>
      <c r="D826" s="111">
        <v>2</v>
      </c>
    </row>
    <row r="827" spans="1:4">
      <c r="A827" s="108">
        <v>737</v>
      </c>
      <c r="B827" s="109">
        <v>13048</v>
      </c>
      <c r="C827" s="110" t="s">
        <v>247</v>
      </c>
      <c r="D827" s="111">
        <v>1</v>
      </c>
    </row>
    <row r="828" spans="1:4">
      <c r="A828" s="108">
        <v>738</v>
      </c>
      <c r="B828" s="109">
        <v>13049</v>
      </c>
      <c r="C828" s="110" t="s">
        <v>248</v>
      </c>
      <c r="D828" s="111">
        <v>2</v>
      </c>
    </row>
    <row r="829" spans="1:4">
      <c r="A829" s="108">
        <v>739</v>
      </c>
      <c r="B829" s="109">
        <v>13050</v>
      </c>
      <c r="C829" s="110" t="s">
        <v>247</v>
      </c>
      <c r="D829" s="111">
        <v>2</v>
      </c>
    </row>
    <row r="830" spans="1:4">
      <c r="A830" s="108">
        <v>739</v>
      </c>
      <c r="B830" s="109">
        <v>13051</v>
      </c>
      <c r="C830" s="110" t="s">
        <v>247</v>
      </c>
      <c r="D830" s="111">
        <v>1</v>
      </c>
    </row>
    <row r="831" spans="1:4">
      <c r="A831" s="108">
        <v>740</v>
      </c>
      <c r="B831" s="109">
        <v>13052</v>
      </c>
      <c r="C831" s="110" t="s">
        <v>248</v>
      </c>
      <c r="D831" s="111">
        <v>2</v>
      </c>
    </row>
    <row r="832" spans="1:4">
      <c r="A832" s="108">
        <v>741</v>
      </c>
      <c r="B832" s="109">
        <v>13053</v>
      </c>
      <c r="C832" s="110" t="s">
        <v>247</v>
      </c>
      <c r="D832" s="111">
        <v>2</v>
      </c>
    </row>
    <row r="833" spans="1:4">
      <c r="A833" s="108">
        <v>741</v>
      </c>
      <c r="B833" s="109">
        <v>13054</v>
      </c>
      <c r="C833" s="110" t="s">
        <v>247</v>
      </c>
      <c r="D833" s="111">
        <v>1</v>
      </c>
    </row>
    <row r="834" spans="1:4">
      <c r="A834" s="108">
        <v>742</v>
      </c>
      <c r="B834" s="109">
        <v>13055</v>
      </c>
      <c r="C834" s="110" t="s">
        <v>248</v>
      </c>
      <c r="D834" s="111">
        <v>2</v>
      </c>
    </row>
    <row r="835" spans="1:4">
      <c r="A835" s="108">
        <v>743</v>
      </c>
      <c r="B835" s="109">
        <v>13056</v>
      </c>
      <c r="C835" s="110" t="s">
        <v>247</v>
      </c>
      <c r="D835" s="111">
        <v>2</v>
      </c>
    </row>
    <row r="836" spans="1:4">
      <c r="A836" s="108">
        <v>743</v>
      </c>
      <c r="B836" s="109">
        <v>13057</v>
      </c>
      <c r="C836" s="110" t="s">
        <v>247</v>
      </c>
      <c r="D836" s="111">
        <v>1</v>
      </c>
    </row>
    <row r="837" spans="1:4">
      <c r="A837" s="108">
        <v>744</v>
      </c>
      <c r="B837" s="109">
        <v>13058</v>
      </c>
      <c r="C837" s="110" t="s">
        <v>248</v>
      </c>
      <c r="D837" s="111">
        <v>2</v>
      </c>
    </row>
    <row r="838" spans="1:4">
      <c r="A838" s="108">
        <v>745</v>
      </c>
      <c r="B838" s="109">
        <v>13059</v>
      </c>
      <c r="C838" s="110" t="s">
        <v>247</v>
      </c>
      <c r="D838" s="111">
        <v>2</v>
      </c>
    </row>
    <row r="839" spans="1:4">
      <c r="A839" s="108">
        <v>745</v>
      </c>
      <c r="B839" s="109">
        <v>13060</v>
      </c>
      <c r="C839" s="110" t="s">
        <v>247</v>
      </c>
      <c r="D839" s="111">
        <v>1</v>
      </c>
    </row>
    <row r="840" spans="1:4">
      <c r="A840" s="108">
        <v>746</v>
      </c>
      <c r="B840" s="109">
        <v>13061</v>
      </c>
      <c r="C840" s="110" t="s">
        <v>248</v>
      </c>
      <c r="D840" s="111">
        <v>2</v>
      </c>
    </row>
    <row r="841" spans="1:4">
      <c r="A841" s="108">
        <v>747</v>
      </c>
      <c r="B841" s="109">
        <v>13062</v>
      </c>
      <c r="C841" s="110" t="s">
        <v>247</v>
      </c>
      <c r="D841" s="111">
        <v>2</v>
      </c>
    </row>
    <row r="842" spans="1:4">
      <c r="A842" s="108">
        <v>747</v>
      </c>
      <c r="B842" s="109">
        <v>13063</v>
      </c>
      <c r="C842" s="110" t="s">
        <v>247</v>
      </c>
      <c r="D842" s="111">
        <v>1</v>
      </c>
    </row>
    <row r="843" spans="1:4">
      <c r="A843" s="108">
        <v>748</v>
      </c>
      <c r="B843" s="109">
        <v>13064</v>
      </c>
      <c r="C843" s="110" t="s">
        <v>247</v>
      </c>
      <c r="D843" s="111">
        <v>2</v>
      </c>
    </row>
    <row r="844" spans="1:4">
      <c r="A844" s="108">
        <v>748</v>
      </c>
      <c r="B844" s="109">
        <v>13065</v>
      </c>
      <c r="C844" s="110" t="s">
        <v>247</v>
      </c>
      <c r="D844" s="111">
        <v>1</v>
      </c>
    </row>
    <row r="845" spans="1:4">
      <c r="A845" s="108">
        <v>749</v>
      </c>
      <c r="B845" s="109">
        <v>13066</v>
      </c>
      <c r="C845" s="110" t="s">
        <v>248</v>
      </c>
      <c r="D845" s="111">
        <v>2</v>
      </c>
    </row>
    <row r="846" spans="1:4">
      <c r="A846" s="108">
        <v>752</v>
      </c>
      <c r="B846" s="109">
        <v>13011</v>
      </c>
      <c r="C846" s="110" t="s">
        <v>247</v>
      </c>
      <c r="D846" s="111">
        <v>2</v>
      </c>
    </row>
    <row r="847" spans="1:4">
      <c r="A847" s="108">
        <v>752</v>
      </c>
      <c r="B847" s="109">
        <v>13012</v>
      </c>
      <c r="C847" s="110" t="s">
        <v>247</v>
      </c>
      <c r="D847" s="111">
        <v>1</v>
      </c>
    </row>
    <row r="848" spans="1:4">
      <c r="A848" s="108">
        <v>753</v>
      </c>
      <c r="B848" s="109">
        <v>13013</v>
      </c>
      <c r="C848" s="110" t="s">
        <v>249</v>
      </c>
      <c r="D848" s="111">
        <v>2</v>
      </c>
    </row>
    <row r="849" spans="1:4">
      <c r="A849" s="108">
        <v>754</v>
      </c>
      <c r="B849" s="109">
        <v>13014</v>
      </c>
      <c r="C849" s="110" t="s">
        <v>247</v>
      </c>
      <c r="D849" s="111">
        <v>2</v>
      </c>
    </row>
    <row r="850" spans="1:4">
      <c r="A850" s="108">
        <v>754</v>
      </c>
      <c r="B850" s="109">
        <v>13015</v>
      </c>
      <c r="C850" s="110" t="s">
        <v>247</v>
      </c>
      <c r="D850" s="111">
        <v>1</v>
      </c>
    </row>
    <row r="851" spans="1:4">
      <c r="A851" s="108">
        <v>755</v>
      </c>
      <c r="B851" s="109">
        <v>13016</v>
      </c>
      <c r="C851" s="110" t="s">
        <v>249</v>
      </c>
      <c r="D851" s="111">
        <v>2</v>
      </c>
    </row>
    <row r="852" spans="1:4">
      <c r="A852" s="108">
        <v>756</v>
      </c>
      <c r="B852" s="109">
        <v>13017</v>
      </c>
      <c r="C852" s="110" t="s">
        <v>247</v>
      </c>
      <c r="D852" s="111">
        <v>2</v>
      </c>
    </row>
    <row r="853" spans="1:4">
      <c r="A853" s="108">
        <v>756</v>
      </c>
      <c r="B853" s="109">
        <v>13018</v>
      </c>
      <c r="C853" s="110" t="s">
        <v>247</v>
      </c>
      <c r="D853" s="111">
        <v>1</v>
      </c>
    </row>
    <row r="854" spans="1:4">
      <c r="A854" s="108">
        <v>757</v>
      </c>
      <c r="B854" s="109">
        <v>13019</v>
      </c>
      <c r="C854" s="110" t="s">
        <v>249</v>
      </c>
      <c r="D854" s="111">
        <v>2</v>
      </c>
    </row>
    <row r="855" spans="1:4">
      <c r="A855" s="108">
        <v>758</v>
      </c>
      <c r="B855" s="109">
        <v>13020</v>
      </c>
      <c r="C855" s="110" t="s">
        <v>247</v>
      </c>
      <c r="D855" s="111">
        <v>2</v>
      </c>
    </row>
    <row r="856" spans="1:4">
      <c r="A856" s="108">
        <v>758</v>
      </c>
      <c r="B856" s="109">
        <v>13021</v>
      </c>
      <c r="C856" s="110" t="s">
        <v>247</v>
      </c>
      <c r="D856" s="111">
        <v>1</v>
      </c>
    </row>
    <row r="857" spans="1:4">
      <c r="A857" s="108">
        <v>759</v>
      </c>
      <c r="B857" s="109">
        <v>13022</v>
      </c>
      <c r="C857" s="110" t="s">
        <v>249</v>
      </c>
      <c r="D857" s="111">
        <v>2</v>
      </c>
    </row>
    <row r="858" spans="1:4">
      <c r="A858" s="108">
        <v>760</v>
      </c>
      <c r="B858" s="109">
        <v>13023</v>
      </c>
      <c r="C858" s="110" t="s">
        <v>247</v>
      </c>
      <c r="D858" s="111">
        <v>2</v>
      </c>
    </row>
    <row r="859" spans="1:4">
      <c r="A859" s="108">
        <v>760</v>
      </c>
      <c r="B859" s="109">
        <v>13024</v>
      </c>
      <c r="C859" s="110" t="s">
        <v>247</v>
      </c>
      <c r="D859" s="111">
        <v>1</v>
      </c>
    </row>
    <row r="860" spans="1:4">
      <c r="A860" s="108">
        <v>761</v>
      </c>
      <c r="B860" s="109">
        <v>13025</v>
      </c>
      <c r="C860" s="110" t="s">
        <v>249</v>
      </c>
      <c r="D860" s="111">
        <v>2</v>
      </c>
    </row>
    <row r="861" spans="1:4">
      <c r="A861" s="108">
        <v>762</v>
      </c>
      <c r="B861" s="109">
        <v>13026</v>
      </c>
      <c r="C861" s="110" t="s">
        <v>247</v>
      </c>
      <c r="D861" s="111">
        <v>2</v>
      </c>
    </row>
    <row r="862" spans="1:4">
      <c r="A862" s="108">
        <v>762</v>
      </c>
      <c r="B862" s="109">
        <v>13027</v>
      </c>
      <c r="C862" s="110" t="s">
        <v>247</v>
      </c>
      <c r="D862" s="111">
        <v>1</v>
      </c>
    </row>
    <row r="863" spans="1:4">
      <c r="A863" s="108">
        <v>763</v>
      </c>
      <c r="B863" s="109">
        <v>13028</v>
      </c>
      <c r="C863" s="110" t="s">
        <v>249</v>
      </c>
      <c r="D863" s="111">
        <v>2</v>
      </c>
    </row>
    <row r="864" spans="1:4">
      <c r="A864" s="108">
        <v>764</v>
      </c>
      <c r="B864" s="109">
        <v>13002</v>
      </c>
      <c r="C864" s="110" t="s">
        <v>247</v>
      </c>
      <c r="D864" s="111">
        <v>2</v>
      </c>
    </row>
    <row r="865" spans="1:4">
      <c r="A865" s="108">
        <v>764</v>
      </c>
      <c r="B865" s="109">
        <v>13003</v>
      </c>
      <c r="C865" s="110" t="s">
        <v>247</v>
      </c>
      <c r="D865" s="111">
        <v>1</v>
      </c>
    </row>
    <row r="866" spans="1:4">
      <c r="A866" s="108">
        <v>765</v>
      </c>
      <c r="B866" s="109">
        <v>13004</v>
      </c>
      <c r="C866" s="110" t="s">
        <v>249</v>
      </c>
      <c r="D866" s="111">
        <v>2</v>
      </c>
    </row>
    <row r="867" spans="1:4">
      <c r="A867" s="108">
        <v>766</v>
      </c>
      <c r="B867" s="109">
        <v>13005</v>
      </c>
      <c r="C867" s="110" t="s">
        <v>247</v>
      </c>
      <c r="D867" s="111">
        <v>2</v>
      </c>
    </row>
    <row r="868" spans="1:4">
      <c r="A868" s="108">
        <v>766</v>
      </c>
      <c r="B868" s="109">
        <v>13006</v>
      </c>
      <c r="C868" s="110" t="s">
        <v>247</v>
      </c>
      <c r="D868" s="111">
        <v>1</v>
      </c>
    </row>
    <row r="869" spans="1:4">
      <c r="A869" s="108">
        <v>767</v>
      </c>
      <c r="B869" s="109">
        <v>13007</v>
      </c>
      <c r="C869" s="110" t="s">
        <v>249</v>
      </c>
      <c r="D869" s="111">
        <v>2</v>
      </c>
    </row>
    <row r="870" spans="1:4">
      <c r="A870" s="108">
        <v>768</v>
      </c>
      <c r="B870" s="109">
        <v>13008</v>
      </c>
      <c r="C870" s="110" t="s">
        <v>247</v>
      </c>
      <c r="D870" s="111">
        <v>2</v>
      </c>
    </row>
    <row r="871" spans="1:4">
      <c r="A871" s="108">
        <v>768</v>
      </c>
      <c r="B871" s="109">
        <v>13009</v>
      </c>
      <c r="C871" s="110" t="s">
        <v>247</v>
      </c>
      <c r="D871" s="111">
        <v>1</v>
      </c>
    </row>
    <row r="872" spans="1:4">
      <c r="A872" s="108">
        <v>769</v>
      </c>
      <c r="B872" s="109">
        <v>13010</v>
      </c>
      <c r="C872" s="110" t="s">
        <v>249</v>
      </c>
      <c r="D872" s="111">
        <v>2</v>
      </c>
    </row>
    <row r="873" spans="1:4">
      <c r="A873" s="108">
        <v>770</v>
      </c>
      <c r="B873" s="109">
        <v>13001</v>
      </c>
      <c r="C873" s="110" t="s">
        <v>250</v>
      </c>
      <c r="D873" s="111">
        <v>2</v>
      </c>
    </row>
    <row r="874" spans="1:4">
      <c r="A874" s="108">
        <v>775</v>
      </c>
      <c r="B874" s="109">
        <v>334</v>
      </c>
      <c r="C874" s="110" t="s">
        <v>251</v>
      </c>
      <c r="D874" s="111" t="s">
        <v>71</v>
      </c>
    </row>
    <row r="875" spans="1:4">
      <c r="A875" s="108">
        <v>776</v>
      </c>
      <c r="B875" s="109">
        <v>335</v>
      </c>
      <c r="C875" s="110" t="s">
        <v>251</v>
      </c>
      <c r="D875" s="111" t="s">
        <v>71</v>
      </c>
    </row>
    <row r="876" spans="1:4">
      <c r="A876" s="108">
        <v>781</v>
      </c>
      <c r="B876" s="109">
        <v>327</v>
      </c>
      <c r="C876" s="110" t="s">
        <v>247</v>
      </c>
      <c r="D876" s="111" t="s">
        <v>71</v>
      </c>
    </row>
    <row r="877" spans="1:4">
      <c r="A877" s="108">
        <v>782</v>
      </c>
      <c r="B877" s="109">
        <v>13069</v>
      </c>
      <c r="C877" s="110" t="s">
        <v>247</v>
      </c>
      <c r="D877" s="111">
        <v>1</v>
      </c>
    </row>
    <row r="878" spans="1:4">
      <c r="A878" s="108">
        <v>783</v>
      </c>
      <c r="B878" s="109">
        <v>13072</v>
      </c>
      <c r="C878" s="110" t="s">
        <v>247</v>
      </c>
      <c r="D878" s="111">
        <v>1</v>
      </c>
    </row>
    <row r="879" spans="1:4">
      <c r="A879" s="108">
        <v>784</v>
      </c>
      <c r="B879" s="109">
        <v>13075</v>
      </c>
      <c r="C879" s="110" t="s">
        <v>247</v>
      </c>
      <c r="D879" s="111">
        <v>1</v>
      </c>
    </row>
    <row r="880" spans="1:4">
      <c r="A880" s="108">
        <v>785</v>
      </c>
      <c r="B880" s="109">
        <v>13078</v>
      </c>
      <c r="C880" s="110" t="s">
        <v>247</v>
      </c>
      <c r="D880" s="111">
        <v>1</v>
      </c>
    </row>
    <row r="881" spans="1:4">
      <c r="A881" s="108">
        <v>786</v>
      </c>
      <c r="B881" s="109">
        <v>13081</v>
      </c>
      <c r="C881" s="110" t="s">
        <v>247</v>
      </c>
      <c r="D881" s="111">
        <v>1</v>
      </c>
    </row>
    <row r="882" spans="1:4">
      <c r="A882" s="108">
        <v>787</v>
      </c>
      <c r="B882" s="109">
        <v>13082</v>
      </c>
      <c r="C882" s="110" t="s">
        <v>252</v>
      </c>
      <c r="D882" s="111">
        <v>2</v>
      </c>
    </row>
    <row r="883" spans="1:4">
      <c r="A883" s="108">
        <v>787</v>
      </c>
      <c r="B883" s="109">
        <v>13083</v>
      </c>
      <c r="C883" s="110" t="s">
        <v>252</v>
      </c>
      <c r="D883" s="111">
        <v>1</v>
      </c>
    </row>
    <row r="884" spans="1:4">
      <c r="A884" s="108">
        <v>788</v>
      </c>
      <c r="B884" s="109">
        <v>13084</v>
      </c>
      <c r="C884" s="110" t="s">
        <v>253</v>
      </c>
      <c r="D884" s="111">
        <v>1</v>
      </c>
    </row>
    <row r="885" spans="1:4">
      <c r="A885" s="108">
        <v>789</v>
      </c>
      <c r="B885" s="109">
        <v>13085</v>
      </c>
      <c r="C885" s="110" t="s">
        <v>254</v>
      </c>
      <c r="D885" s="111">
        <v>2</v>
      </c>
    </row>
    <row r="886" spans="1:4">
      <c r="A886" s="108">
        <v>789</v>
      </c>
      <c r="B886" s="109">
        <v>13086</v>
      </c>
      <c r="C886" s="110" t="s">
        <v>254</v>
      </c>
      <c r="D886" s="111">
        <v>1</v>
      </c>
    </row>
    <row r="887" spans="1:4">
      <c r="A887" s="108">
        <v>790</v>
      </c>
      <c r="B887" s="109">
        <v>13087</v>
      </c>
      <c r="C887" s="110" t="s">
        <v>255</v>
      </c>
      <c r="D887" s="111">
        <v>1</v>
      </c>
    </row>
    <row r="888" spans="1:4">
      <c r="A888" s="108">
        <v>791</v>
      </c>
      <c r="B888" s="109">
        <v>13088</v>
      </c>
      <c r="C888" s="110" t="s">
        <v>256</v>
      </c>
      <c r="D888" s="111">
        <v>2</v>
      </c>
    </row>
    <row r="889" spans="1:4">
      <c r="A889" s="108">
        <v>791</v>
      </c>
      <c r="B889" s="109">
        <v>13089</v>
      </c>
      <c r="C889" s="110" t="s">
        <v>256</v>
      </c>
      <c r="D889" s="111">
        <v>1</v>
      </c>
    </row>
    <row r="890" spans="1:4">
      <c r="A890" s="108">
        <v>792</v>
      </c>
      <c r="B890" s="109">
        <v>13090</v>
      </c>
      <c r="C890" s="110" t="s">
        <v>257</v>
      </c>
      <c r="D890" s="111">
        <v>1</v>
      </c>
    </row>
    <row r="891" spans="1:4">
      <c r="A891" s="108">
        <v>793</v>
      </c>
      <c r="B891" s="109">
        <v>13091</v>
      </c>
      <c r="C891" s="110" t="s">
        <v>247</v>
      </c>
      <c r="D891" s="111">
        <v>2</v>
      </c>
    </row>
    <row r="892" spans="1:4">
      <c r="A892" s="108">
        <v>793</v>
      </c>
      <c r="B892" s="109">
        <v>13092</v>
      </c>
      <c r="C892" s="110" t="s">
        <v>247</v>
      </c>
      <c r="D892" s="111">
        <v>1</v>
      </c>
    </row>
    <row r="893" spans="1:4">
      <c r="A893" s="108">
        <v>794</v>
      </c>
      <c r="B893" s="109">
        <v>13093</v>
      </c>
      <c r="C893" s="110" t="s">
        <v>248</v>
      </c>
      <c r="D893" s="111">
        <v>2</v>
      </c>
    </row>
    <row r="894" spans="1:4">
      <c r="A894" s="108">
        <v>801</v>
      </c>
      <c r="B894" s="109">
        <v>306</v>
      </c>
      <c r="C894" s="110" t="s">
        <v>174</v>
      </c>
      <c r="D894" s="111">
        <v>1</v>
      </c>
    </row>
    <row r="895" spans="1:4">
      <c r="A895" s="108">
        <v>802</v>
      </c>
      <c r="B895" s="109">
        <v>14005</v>
      </c>
      <c r="C895" s="110" t="s">
        <v>258</v>
      </c>
      <c r="D895" s="111">
        <v>2</v>
      </c>
    </row>
    <row r="896" spans="1:4">
      <c r="A896" s="108">
        <v>802</v>
      </c>
      <c r="B896" s="109">
        <v>14006</v>
      </c>
      <c r="C896" s="110" t="s">
        <v>258</v>
      </c>
      <c r="D896" s="111">
        <v>1</v>
      </c>
    </row>
    <row r="897" spans="1:4">
      <c r="A897" s="108">
        <v>803</v>
      </c>
      <c r="B897" s="109">
        <v>14007</v>
      </c>
      <c r="C897" s="110" t="s">
        <v>259</v>
      </c>
      <c r="D897" s="111" t="s">
        <v>71</v>
      </c>
    </row>
    <row r="898" spans="1:4">
      <c r="A898" s="108">
        <v>804</v>
      </c>
      <c r="B898" s="109">
        <v>14008</v>
      </c>
      <c r="C898" s="110" t="s">
        <v>258</v>
      </c>
      <c r="D898" s="111">
        <v>2</v>
      </c>
    </row>
    <row r="899" spans="1:4">
      <c r="A899" s="108">
        <v>804</v>
      </c>
      <c r="B899" s="109">
        <v>14009</v>
      </c>
      <c r="C899" s="110" t="s">
        <v>258</v>
      </c>
      <c r="D899" s="111">
        <v>1</v>
      </c>
    </row>
    <row r="900" spans="1:4">
      <c r="A900" s="108">
        <v>805</v>
      </c>
      <c r="B900" s="109">
        <v>14010</v>
      </c>
      <c r="C900" s="110" t="s">
        <v>259</v>
      </c>
      <c r="D900" s="111" t="s">
        <v>71</v>
      </c>
    </row>
    <row r="901" spans="1:4">
      <c r="A901" s="108">
        <v>806</v>
      </c>
      <c r="B901" s="109">
        <v>14011</v>
      </c>
      <c r="C901" s="110" t="s">
        <v>258</v>
      </c>
      <c r="D901" s="111">
        <v>2</v>
      </c>
    </row>
    <row r="902" spans="1:4">
      <c r="A902" s="108">
        <v>806</v>
      </c>
      <c r="B902" s="109">
        <v>14012</v>
      </c>
      <c r="C902" s="110" t="s">
        <v>258</v>
      </c>
      <c r="D902" s="111">
        <v>1</v>
      </c>
    </row>
    <row r="903" spans="1:4">
      <c r="A903" s="108">
        <v>807</v>
      </c>
      <c r="B903" s="109">
        <v>14013</v>
      </c>
      <c r="C903" s="110" t="s">
        <v>259</v>
      </c>
      <c r="D903" s="111" t="s">
        <v>71</v>
      </c>
    </row>
    <row r="904" spans="1:4">
      <c r="A904" s="108">
        <v>808</v>
      </c>
      <c r="B904" s="109">
        <v>14017</v>
      </c>
      <c r="C904" s="110" t="s">
        <v>258</v>
      </c>
      <c r="D904" s="111">
        <v>2</v>
      </c>
    </row>
    <row r="905" spans="1:4">
      <c r="A905" s="108">
        <v>808</v>
      </c>
      <c r="B905" s="109">
        <v>14018</v>
      </c>
      <c r="C905" s="110" t="s">
        <v>258</v>
      </c>
      <c r="D905" s="111">
        <v>1</v>
      </c>
    </row>
    <row r="906" spans="1:4">
      <c r="A906" s="108">
        <v>809</v>
      </c>
      <c r="B906" s="109">
        <v>14019</v>
      </c>
      <c r="C906" s="110" t="s">
        <v>259</v>
      </c>
      <c r="D906" s="111" t="s">
        <v>71</v>
      </c>
    </row>
    <row r="907" spans="1:4">
      <c r="A907" s="108">
        <v>810</v>
      </c>
      <c r="B907" s="109">
        <v>14020</v>
      </c>
      <c r="C907" s="110" t="s">
        <v>258</v>
      </c>
      <c r="D907" s="111">
        <v>2</v>
      </c>
    </row>
    <row r="908" spans="1:4">
      <c r="A908" s="108">
        <v>810</v>
      </c>
      <c r="B908" s="109">
        <v>14021</v>
      </c>
      <c r="C908" s="110" t="s">
        <v>258</v>
      </c>
      <c r="D908" s="111">
        <v>1</v>
      </c>
    </row>
    <row r="909" spans="1:4">
      <c r="A909" s="108">
        <v>811</v>
      </c>
      <c r="B909" s="109">
        <v>14022</v>
      </c>
      <c r="C909" s="110" t="s">
        <v>259</v>
      </c>
      <c r="D909" s="111" t="s">
        <v>71</v>
      </c>
    </row>
    <row r="910" spans="1:4">
      <c r="A910" s="108">
        <v>812</v>
      </c>
      <c r="B910" s="109">
        <v>14023</v>
      </c>
      <c r="C910" s="110" t="s">
        <v>258</v>
      </c>
      <c r="D910" s="111">
        <v>2</v>
      </c>
    </row>
    <row r="911" spans="1:4">
      <c r="A911" s="108">
        <v>812</v>
      </c>
      <c r="B911" s="109">
        <v>14024</v>
      </c>
      <c r="C911" s="110" t="s">
        <v>258</v>
      </c>
      <c r="D911" s="111">
        <v>1</v>
      </c>
    </row>
    <row r="912" spans="1:4">
      <c r="A912" s="108">
        <v>813</v>
      </c>
      <c r="B912" s="109">
        <v>14025</v>
      </c>
      <c r="C912" s="110" t="s">
        <v>259</v>
      </c>
      <c r="D912" s="111" t="s">
        <v>71</v>
      </c>
    </row>
    <row r="913" spans="1:4">
      <c r="A913" s="108">
        <v>814</v>
      </c>
      <c r="B913" s="109">
        <v>14029</v>
      </c>
      <c r="C913" s="110" t="s">
        <v>258</v>
      </c>
      <c r="D913" s="111">
        <v>2</v>
      </c>
    </row>
    <row r="914" spans="1:4">
      <c r="A914" s="108">
        <v>814</v>
      </c>
      <c r="B914" s="109">
        <v>14030</v>
      </c>
      <c r="C914" s="110" t="s">
        <v>258</v>
      </c>
      <c r="D914" s="111">
        <v>1</v>
      </c>
    </row>
    <row r="915" spans="1:4">
      <c r="A915" s="108">
        <v>815</v>
      </c>
      <c r="B915" s="109">
        <v>14031</v>
      </c>
      <c r="C915" s="110" t="s">
        <v>259</v>
      </c>
      <c r="D915" s="111" t="s">
        <v>71</v>
      </c>
    </row>
    <row r="916" spans="1:4">
      <c r="A916" s="108">
        <v>816</v>
      </c>
      <c r="B916" s="109">
        <v>14032</v>
      </c>
      <c r="C916" s="110" t="s">
        <v>258</v>
      </c>
      <c r="D916" s="111">
        <v>2</v>
      </c>
    </row>
    <row r="917" spans="1:4">
      <c r="A917" s="108">
        <v>816</v>
      </c>
      <c r="B917" s="109">
        <v>14033</v>
      </c>
      <c r="C917" s="110" t="s">
        <v>258</v>
      </c>
      <c r="D917" s="111">
        <v>1</v>
      </c>
    </row>
    <row r="918" spans="1:4">
      <c r="A918" s="108">
        <v>817</v>
      </c>
      <c r="B918" s="109">
        <v>14034</v>
      </c>
      <c r="C918" s="110" t="s">
        <v>259</v>
      </c>
      <c r="D918" s="111" t="s">
        <v>71</v>
      </c>
    </row>
    <row r="919" spans="1:4">
      <c r="A919" s="108">
        <v>818</v>
      </c>
      <c r="B919" s="109">
        <v>14035</v>
      </c>
      <c r="C919" s="110" t="s">
        <v>258</v>
      </c>
      <c r="D919" s="111">
        <v>2</v>
      </c>
    </row>
    <row r="920" spans="1:4">
      <c r="A920" s="108">
        <v>818</v>
      </c>
      <c r="B920" s="109">
        <v>14036</v>
      </c>
      <c r="C920" s="110" t="s">
        <v>258</v>
      </c>
      <c r="D920" s="111">
        <v>1</v>
      </c>
    </row>
    <row r="921" spans="1:4">
      <c r="A921" s="108">
        <v>819</v>
      </c>
      <c r="B921" s="109">
        <v>14037</v>
      </c>
      <c r="C921" s="110" t="s">
        <v>259</v>
      </c>
      <c r="D921" s="111" t="s">
        <v>71</v>
      </c>
    </row>
    <row r="922" spans="1:4">
      <c r="A922" s="108">
        <v>820</v>
      </c>
      <c r="B922" s="109">
        <v>14042</v>
      </c>
      <c r="C922" s="110" t="s">
        <v>258</v>
      </c>
      <c r="D922" s="111">
        <v>2</v>
      </c>
    </row>
    <row r="923" spans="1:4">
      <c r="A923" s="108">
        <v>820</v>
      </c>
      <c r="B923" s="109">
        <v>14043</v>
      </c>
      <c r="C923" s="110" t="s">
        <v>258</v>
      </c>
      <c r="D923" s="111">
        <v>1</v>
      </c>
    </row>
    <row r="924" spans="1:4">
      <c r="A924" s="108">
        <v>821</v>
      </c>
      <c r="B924" s="109">
        <v>14044</v>
      </c>
      <c r="C924" s="110" t="s">
        <v>259</v>
      </c>
      <c r="D924" s="111" t="s">
        <v>71</v>
      </c>
    </row>
    <row r="925" spans="1:4">
      <c r="A925" s="108">
        <v>822</v>
      </c>
      <c r="B925" s="109">
        <v>14045</v>
      </c>
      <c r="C925" s="110" t="s">
        <v>258</v>
      </c>
      <c r="D925" s="111">
        <v>2</v>
      </c>
    </row>
    <row r="926" spans="1:4">
      <c r="A926" s="108">
        <v>822</v>
      </c>
      <c r="B926" s="109">
        <v>14046</v>
      </c>
      <c r="C926" s="110" t="s">
        <v>258</v>
      </c>
      <c r="D926" s="111">
        <v>1</v>
      </c>
    </row>
    <row r="927" spans="1:4">
      <c r="A927" s="108">
        <v>823</v>
      </c>
      <c r="B927" s="109">
        <v>14047</v>
      </c>
      <c r="C927" s="110" t="s">
        <v>259</v>
      </c>
      <c r="D927" s="111" t="s">
        <v>71</v>
      </c>
    </row>
    <row r="928" spans="1:4">
      <c r="A928" s="108">
        <v>824</v>
      </c>
      <c r="B928" s="109">
        <v>14048</v>
      </c>
      <c r="C928" s="110" t="s">
        <v>258</v>
      </c>
      <c r="D928" s="111">
        <v>2</v>
      </c>
    </row>
    <row r="929" spans="1:4">
      <c r="A929" s="108">
        <v>824</v>
      </c>
      <c r="B929" s="109">
        <v>14049</v>
      </c>
      <c r="C929" s="110" t="s">
        <v>258</v>
      </c>
      <c r="D929" s="111">
        <v>1</v>
      </c>
    </row>
    <row r="930" spans="1:4">
      <c r="A930" s="108">
        <v>825</v>
      </c>
      <c r="B930" s="109">
        <v>14050</v>
      </c>
      <c r="C930" s="110" t="s">
        <v>259</v>
      </c>
      <c r="D930" s="111" t="s">
        <v>71</v>
      </c>
    </row>
    <row r="931" spans="1:4">
      <c r="A931" s="108">
        <v>826</v>
      </c>
      <c r="B931" s="109">
        <v>14069</v>
      </c>
      <c r="C931" s="110" t="s">
        <v>258</v>
      </c>
      <c r="D931" s="111">
        <v>2</v>
      </c>
    </row>
    <row r="932" spans="1:4">
      <c r="A932" s="108">
        <v>826</v>
      </c>
      <c r="B932" s="109">
        <v>14070</v>
      </c>
      <c r="C932" s="110" t="s">
        <v>258</v>
      </c>
      <c r="D932" s="111">
        <v>1</v>
      </c>
    </row>
    <row r="933" spans="1:4">
      <c r="A933" s="108">
        <v>827</v>
      </c>
      <c r="B933" s="109">
        <v>14071</v>
      </c>
      <c r="C933" s="110" t="s">
        <v>259</v>
      </c>
      <c r="D933" s="111" t="s">
        <v>71</v>
      </c>
    </row>
    <row r="934" spans="1:4">
      <c r="A934" s="108">
        <v>828</v>
      </c>
      <c r="B934" s="109">
        <v>14072</v>
      </c>
      <c r="C934" s="110" t="s">
        <v>258</v>
      </c>
      <c r="D934" s="111">
        <v>2</v>
      </c>
    </row>
    <row r="935" spans="1:4">
      <c r="A935" s="108">
        <v>828</v>
      </c>
      <c r="B935" s="109">
        <v>14073</v>
      </c>
      <c r="C935" s="110" t="s">
        <v>258</v>
      </c>
      <c r="D935" s="111">
        <v>1</v>
      </c>
    </row>
    <row r="936" spans="1:4">
      <c r="A936" s="108">
        <v>829</v>
      </c>
      <c r="B936" s="109">
        <v>14074</v>
      </c>
      <c r="C936" s="110" t="s">
        <v>259</v>
      </c>
      <c r="D936" s="111" t="s">
        <v>71</v>
      </c>
    </row>
    <row r="937" spans="1:4">
      <c r="A937" s="108">
        <v>830</v>
      </c>
      <c r="B937" s="109">
        <v>14075</v>
      </c>
      <c r="C937" s="110" t="s">
        <v>258</v>
      </c>
      <c r="D937" s="111">
        <v>2</v>
      </c>
    </row>
    <row r="938" spans="1:4">
      <c r="A938" s="108">
        <v>830</v>
      </c>
      <c r="B938" s="109">
        <v>14076</v>
      </c>
      <c r="C938" s="110" t="s">
        <v>258</v>
      </c>
      <c r="D938" s="111">
        <v>1</v>
      </c>
    </row>
    <row r="939" spans="1:4">
      <c r="A939" s="108">
        <v>831</v>
      </c>
      <c r="B939" s="109">
        <v>14077</v>
      </c>
      <c r="C939" s="110" t="s">
        <v>259</v>
      </c>
      <c r="D939" s="111" t="s">
        <v>71</v>
      </c>
    </row>
    <row r="940" spans="1:4">
      <c r="A940" s="108">
        <v>832</v>
      </c>
      <c r="B940" s="109">
        <v>14085</v>
      </c>
      <c r="C940" s="110" t="s">
        <v>258</v>
      </c>
      <c r="D940" s="111">
        <v>2</v>
      </c>
    </row>
    <row r="941" spans="1:4">
      <c r="A941" s="108">
        <v>832</v>
      </c>
      <c r="B941" s="109">
        <v>14086</v>
      </c>
      <c r="C941" s="110" t="s">
        <v>258</v>
      </c>
      <c r="D941" s="111">
        <v>1</v>
      </c>
    </row>
    <row r="942" spans="1:4">
      <c r="A942" s="108">
        <v>833</v>
      </c>
      <c r="B942" s="109">
        <v>14087</v>
      </c>
      <c r="C942" s="110" t="s">
        <v>259</v>
      </c>
      <c r="D942" s="111" t="s">
        <v>71</v>
      </c>
    </row>
    <row r="943" spans="1:4">
      <c r="A943" s="108">
        <v>834</v>
      </c>
      <c r="B943" s="109">
        <v>14088</v>
      </c>
      <c r="C943" s="110" t="s">
        <v>258</v>
      </c>
      <c r="D943" s="111">
        <v>2</v>
      </c>
    </row>
    <row r="944" spans="1:4">
      <c r="A944" s="108">
        <v>834</v>
      </c>
      <c r="B944" s="109">
        <v>14089</v>
      </c>
      <c r="C944" s="110" t="s">
        <v>258</v>
      </c>
      <c r="D944" s="111">
        <v>1</v>
      </c>
    </row>
    <row r="945" spans="1:4">
      <c r="A945" s="108">
        <v>835</v>
      </c>
      <c r="B945" s="109">
        <v>14090</v>
      </c>
      <c r="C945" s="110" t="s">
        <v>259</v>
      </c>
      <c r="D945" s="111" t="s">
        <v>71</v>
      </c>
    </row>
    <row r="946" spans="1:4">
      <c r="A946" s="108">
        <v>836</v>
      </c>
      <c r="B946" s="109">
        <v>14091</v>
      </c>
      <c r="C946" s="110" t="s">
        <v>258</v>
      </c>
      <c r="D946" s="111">
        <v>2</v>
      </c>
    </row>
    <row r="947" spans="1:4">
      <c r="A947" s="108">
        <v>836</v>
      </c>
      <c r="B947" s="109">
        <v>14092</v>
      </c>
      <c r="C947" s="110" t="s">
        <v>258</v>
      </c>
      <c r="D947" s="111">
        <v>1</v>
      </c>
    </row>
    <row r="948" spans="1:4">
      <c r="A948" s="108">
        <v>837</v>
      </c>
      <c r="B948" s="109">
        <v>14093</v>
      </c>
      <c r="C948" s="110" t="s">
        <v>259</v>
      </c>
      <c r="D948" s="111" t="s">
        <v>71</v>
      </c>
    </row>
    <row r="949" spans="1:4">
      <c r="A949" s="108">
        <v>838</v>
      </c>
      <c r="B949" s="109">
        <v>14094</v>
      </c>
      <c r="C949" s="110" t="s">
        <v>258</v>
      </c>
      <c r="D949" s="111">
        <v>2</v>
      </c>
    </row>
    <row r="950" spans="1:4">
      <c r="A950" s="108">
        <v>838</v>
      </c>
      <c r="B950" s="109">
        <v>14095</v>
      </c>
      <c r="C950" s="110" t="s">
        <v>258</v>
      </c>
      <c r="D950" s="111">
        <v>1</v>
      </c>
    </row>
    <row r="951" spans="1:4">
      <c r="A951" s="108">
        <v>839</v>
      </c>
      <c r="B951" s="109">
        <v>14096</v>
      </c>
      <c r="C951" s="110" t="s">
        <v>259</v>
      </c>
      <c r="D951" s="111" t="s">
        <v>71</v>
      </c>
    </row>
    <row r="952" spans="1:4">
      <c r="A952" s="108">
        <v>840</v>
      </c>
      <c r="B952" s="109">
        <v>14110</v>
      </c>
      <c r="C952" s="110" t="s">
        <v>258</v>
      </c>
      <c r="D952" s="111">
        <v>2</v>
      </c>
    </row>
    <row r="953" spans="1:4">
      <c r="A953" s="108">
        <v>840</v>
      </c>
      <c r="B953" s="109">
        <v>14111</v>
      </c>
      <c r="C953" s="110" t="s">
        <v>258</v>
      </c>
      <c r="D953" s="111">
        <v>1</v>
      </c>
    </row>
    <row r="954" spans="1:4">
      <c r="A954" s="108">
        <v>841</v>
      </c>
      <c r="B954" s="109">
        <v>14112</v>
      </c>
      <c r="C954" s="110" t="s">
        <v>259</v>
      </c>
      <c r="D954" s="111" t="s">
        <v>71</v>
      </c>
    </row>
    <row r="955" spans="1:4">
      <c r="A955" s="108">
        <v>842</v>
      </c>
      <c r="B955" s="109">
        <v>14113</v>
      </c>
      <c r="C955" s="110" t="s">
        <v>258</v>
      </c>
      <c r="D955" s="111">
        <v>2</v>
      </c>
    </row>
    <row r="956" spans="1:4">
      <c r="A956" s="108">
        <v>842</v>
      </c>
      <c r="B956" s="109">
        <v>14114</v>
      </c>
      <c r="C956" s="110" t="s">
        <v>258</v>
      </c>
      <c r="D956" s="111">
        <v>1</v>
      </c>
    </row>
    <row r="957" spans="1:4">
      <c r="A957" s="108">
        <v>843</v>
      </c>
      <c r="B957" s="109">
        <v>14115</v>
      </c>
      <c r="C957" s="110" t="s">
        <v>259</v>
      </c>
      <c r="D957" s="111" t="s">
        <v>71</v>
      </c>
    </row>
    <row r="958" spans="1:4">
      <c r="A958" s="108">
        <v>844</v>
      </c>
      <c r="B958" s="109">
        <v>14116</v>
      </c>
      <c r="C958" s="110" t="s">
        <v>258</v>
      </c>
      <c r="D958" s="111">
        <v>2</v>
      </c>
    </row>
    <row r="959" spans="1:4">
      <c r="A959" s="108">
        <v>844</v>
      </c>
      <c r="B959" s="109">
        <v>14117</v>
      </c>
      <c r="C959" s="110" t="s">
        <v>258</v>
      </c>
      <c r="D959" s="111">
        <v>1</v>
      </c>
    </row>
    <row r="960" spans="1:4">
      <c r="A960" s="108">
        <v>845</v>
      </c>
      <c r="B960" s="109">
        <v>14118</v>
      </c>
      <c r="C960" s="110" t="s">
        <v>259</v>
      </c>
      <c r="D960" s="111" t="s">
        <v>71</v>
      </c>
    </row>
    <row r="961" spans="1:4">
      <c r="A961" s="108">
        <v>846</v>
      </c>
      <c r="B961" s="109">
        <v>14138</v>
      </c>
      <c r="C961" s="110" t="s">
        <v>258</v>
      </c>
      <c r="D961" s="111">
        <v>2</v>
      </c>
    </row>
    <row r="962" spans="1:4">
      <c r="A962" s="108">
        <v>846</v>
      </c>
      <c r="B962" s="109">
        <v>14139</v>
      </c>
      <c r="C962" s="110" t="s">
        <v>258</v>
      </c>
      <c r="D962" s="111">
        <v>1</v>
      </c>
    </row>
    <row r="963" spans="1:4">
      <c r="A963" s="108">
        <v>847</v>
      </c>
      <c r="B963" s="109">
        <v>14140</v>
      </c>
      <c r="C963" s="110" t="s">
        <v>259</v>
      </c>
      <c r="D963" s="111" t="s">
        <v>71</v>
      </c>
    </row>
    <row r="964" spans="1:4">
      <c r="A964" s="108">
        <v>848</v>
      </c>
      <c r="B964" s="109">
        <v>14141</v>
      </c>
      <c r="C964" s="110" t="s">
        <v>258</v>
      </c>
      <c r="D964" s="111">
        <v>2</v>
      </c>
    </row>
    <row r="965" spans="1:4">
      <c r="A965" s="108">
        <v>848</v>
      </c>
      <c r="B965" s="109">
        <v>14142</v>
      </c>
      <c r="C965" s="110" t="s">
        <v>258</v>
      </c>
      <c r="D965" s="111">
        <v>1</v>
      </c>
    </row>
    <row r="966" spans="1:4">
      <c r="A966" s="108">
        <v>849</v>
      </c>
      <c r="B966" s="109">
        <v>14143</v>
      </c>
      <c r="C966" s="110" t="s">
        <v>259</v>
      </c>
      <c r="D966" s="111" t="s">
        <v>71</v>
      </c>
    </row>
    <row r="967" spans="1:4">
      <c r="A967" s="108">
        <v>850</v>
      </c>
      <c r="B967" s="109">
        <v>14014</v>
      </c>
      <c r="C967" s="110" t="s">
        <v>259</v>
      </c>
      <c r="D967" s="111" t="s">
        <v>71</v>
      </c>
    </row>
    <row r="968" spans="1:4">
      <c r="A968" s="108">
        <v>851</v>
      </c>
      <c r="B968" s="109">
        <v>14038</v>
      </c>
      <c r="C968" s="110" t="s">
        <v>259</v>
      </c>
      <c r="D968" s="111" t="s">
        <v>71</v>
      </c>
    </row>
    <row r="969" spans="1:4">
      <c r="A969" s="108">
        <v>852</v>
      </c>
      <c r="B969" s="109">
        <v>14001</v>
      </c>
      <c r="C969" s="110" t="s">
        <v>258</v>
      </c>
      <c r="D969" s="111">
        <v>2</v>
      </c>
    </row>
    <row r="970" spans="1:4">
      <c r="A970" s="108">
        <v>852</v>
      </c>
      <c r="B970" s="109">
        <v>14002</v>
      </c>
      <c r="C970" s="110" t="s">
        <v>258</v>
      </c>
      <c r="D970" s="111">
        <v>1</v>
      </c>
    </row>
    <row r="971" spans="1:4">
      <c r="A971" s="108">
        <v>853</v>
      </c>
      <c r="B971" s="109">
        <v>14081</v>
      </c>
      <c r="C971" s="110" t="s">
        <v>258</v>
      </c>
      <c r="D971" s="111">
        <v>2</v>
      </c>
    </row>
    <row r="972" spans="1:4">
      <c r="A972" s="108">
        <v>853</v>
      </c>
      <c r="B972" s="109">
        <v>14082</v>
      </c>
      <c r="C972" s="110" t="s">
        <v>258</v>
      </c>
      <c r="D972" s="111">
        <v>1</v>
      </c>
    </row>
    <row r="973" spans="1:4">
      <c r="A973" s="108">
        <v>854</v>
      </c>
      <c r="B973" s="109">
        <v>14083</v>
      </c>
      <c r="C973" s="110" t="s">
        <v>258</v>
      </c>
      <c r="D973" s="111">
        <v>2</v>
      </c>
    </row>
    <row r="974" spans="1:4">
      <c r="A974" s="108">
        <v>854</v>
      </c>
      <c r="B974" s="109">
        <v>14084</v>
      </c>
      <c r="C974" s="110" t="s">
        <v>258</v>
      </c>
      <c r="D974" s="111">
        <v>1</v>
      </c>
    </row>
    <row r="975" spans="1:4">
      <c r="A975" s="108">
        <v>855</v>
      </c>
      <c r="B975" s="109">
        <v>14103</v>
      </c>
      <c r="C975" s="110" t="s">
        <v>258</v>
      </c>
      <c r="D975" s="111">
        <v>2</v>
      </c>
    </row>
    <row r="976" spans="1:4">
      <c r="A976" s="108">
        <v>855</v>
      </c>
      <c r="B976" s="109">
        <v>14104</v>
      </c>
      <c r="C976" s="110" t="s">
        <v>258</v>
      </c>
      <c r="D976" s="111">
        <v>1</v>
      </c>
    </row>
    <row r="977" spans="1:4">
      <c r="A977" s="108">
        <v>856</v>
      </c>
      <c r="B977" s="109">
        <v>14105</v>
      </c>
      <c r="C977" s="110" t="s">
        <v>258</v>
      </c>
      <c r="D977" s="111">
        <v>2</v>
      </c>
    </row>
    <row r="978" spans="1:4">
      <c r="A978" s="108">
        <v>856</v>
      </c>
      <c r="B978" s="109">
        <v>14106</v>
      </c>
      <c r="C978" s="110" t="s">
        <v>258</v>
      </c>
      <c r="D978" s="111">
        <v>1</v>
      </c>
    </row>
    <row r="979" spans="1:4">
      <c r="A979" s="108">
        <v>857</v>
      </c>
      <c r="B979" s="109">
        <v>14015</v>
      </c>
      <c r="C979" s="110" t="s">
        <v>258</v>
      </c>
      <c r="D979" s="111">
        <v>2</v>
      </c>
    </row>
    <row r="980" spans="1:4">
      <c r="A980" s="108">
        <v>857</v>
      </c>
      <c r="B980" s="109">
        <v>14016</v>
      </c>
      <c r="C980" s="110" t="s">
        <v>258</v>
      </c>
      <c r="D980" s="111">
        <v>1</v>
      </c>
    </row>
    <row r="981" spans="1:4">
      <c r="A981" s="108">
        <v>858</v>
      </c>
      <c r="B981" s="109">
        <v>14039</v>
      </c>
      <c r="C981" s="110" t="s">
        <v>258</v>
      </c>
      <c r="D981" s="111">
        <v>2</v>
      </c>
    </row>
    <row r="982" spans="1:4">
      <c r="A982" s="108">
        <v>858</v>
      </c>
      <c r="B982" s="109">
        <v>14040</v>
      </c>
      <c r="C982" s="110" t="s">
        <v>258</v>
      </c>
      <c r="D982" s="111">
        <v>1</v>
      </c>
    </row>
    <row r="983" spans="1:4">
      <c r="A983" s="108">
        <v>859</v>
      </c>
      <c r="B983" s="109">
        <v>14003</v>
      </c>
      <c r="C983" s="110" t="s">
        <v>258</v>
      </c>
      <c r="D983" s="111">
        <v>2</v>
      </c>
    </row>
    <row r="984" spans="1:4">
      <c r="A984" s="108">
        <v>859</v>
      </c>
      <c r="B984" s="109">
        <v>14004</v>
      </c>
      <c r="C984" s="110" t="s">
        <v>258</v>
      </c>
      <c r="D984" s="111">
        <v>1</v>
      </c>
    </row>
    <row r="985" spans="1:4">
      <c r="A985" s="108">
        <v>860</v>
      </c>
      <c r="B985" s="109">
        <v>14026</v>
      </c>
      <c r="C985" s="110" t="s">
        <v>258</v>
      </c>
      <c r="D985" s="111">
        <v>2</v>
      </c>
    </row>
    <row r="986" spans="1:4">
      <c r="A986" s="108">
        <v>860</v>
      </c>
      <c r="B986" s="109">
        <v>14027</v>
      </c>
      <c r="C986" s="110" t="s">
        <v>258</v>
      </c>
      <c r="D986" s="111">
        <v>1</v>
      </c>
    </row>
    <row r="987" spans="1:4">
      <c r="A987" s="108">
        <v>861</v>
      </c>
      <c r="B987" s="109">
        <v>14051</v>
      </c>
      <c r="C987" s="110" t="s">
        <v>258</v>
      </c>
      <c r="D987" s="111">
        <v>2</v>
      </c>
    </row>
    <row r="988" spans="1:4">
      <c r="A988" s="108">
        <v>861</v>
      </c>
      <c r="B988" s="109">
        <v>14052</v>
      </c>
      <c r="C988" s="110" t="s">
        <v>258</v>
      </c>
      <c r="D988" s="111">
        <v>1</v>
      </c>
    </row>
    <row r="989" spans="1:4">
      <c r="A989" s="108">
        <v>862</v>
      </c>
      <c r="B989" s="109">
        <v>14107</v>
      </c>
      <c r="C989" s="110" t="s">
        <v>258</v>
      </c>
      <c r="D989" s="111">
        <v>2</v>
      </c>
    </row>
    <row r="990" spans="1:4">
      <c r="A990" s="108">
        <v>862</v>
      </c>
      <c r="B990" s="109">
        <v>14108</v>
      </c>
      <c r="C990" s="110" t="s">
        <v>258</v>
      </c>
      <c r="D990" s="111">
        <v>1</v>
      </c>
    </row>
    <row r="991" spans="1:4">
      <c r="A991" s="108">
        <v>863</v>
      </c>
      <c r="B991" s="109">
        <v>14054</v>
      </c>
      <c r="C991" s="110" t="s">
        <v>258</v>
      </c>
      <c r="D991" s="111">
        <v>2</v>
      </c>
    </row>
    <row r="992" spans="1:4">
      <c r="A992" s="108">
        <v>863</v>
      </c>
      <c r="B992" s="109">
        <v>14055</v>
      </c>
      <c r="C992" s="110" t="s">
        <v>258</v>
      </c>
      <c r="D992" s="111">
        <v>1</v>
      </c>
    </row>
    <row r="993" spans="1:4">
      <c r="A993" s="108">
        <v>864</v>
      </c>
      <c r="B993" s="109">
        <v>14121</v>
      </c>
      <c r="C993" s="110" t="s">
        <v>258</v>
      </c>
      <c r="D993" s="111">
        <v>2</v>
      </c>
    </row>
    <row r="994" spans="1:4">
      <c r="A994" s="108">
        <v>864</v>
      </c>
      <c r="B994" s="109">
        <v>14122</v>
      </c>
      <c r="C994" s="110" t="s">
        <v>258</v>
      </c>
      <c r="D994" s="111">
        <v>1</v>
      </c>
    </row>
    <row r="995" spans="1:4">
      <c r="A995" s="108">
        <v>865</v>
      </c>
      <c r="B995" s="109">
        <v>14057</v>
      </c>
      <c r="C995" s="110" t="s">
        <v>258</v>
      </c>
      <c r="D995" s="111">
        <v>2</v>
      </c>
    </row>
    <row r="996" spans="1:4">
      <c r="A996" s="108">
        <v>865</v>
      </c>
      <c r="B996" s="109">
        <v>14058</v>
      </c>
      <c r="C996" s="110" t="s">
        <v>258</v>
      </c>
      <c r="D996" s="111">
        <v>1</v>
      </c>
    </row>
    <row r="997" spans="1:4">
      <c r="A997" s="108">
        <v>866</v>
      </c>
      <c r="B997" s="109">
        <v>14059</v>
      </c>
      <c r="C997" s="110" t="s">
        <v>259</v>
      </c>
      <c r="D997" s="111" t="s">
        <v>71</v>
      </c>
    </row>
    <row r="998" spans="1:4">
      <c r="A998" s="108">
        <v>867</v>
      </c>
      <c r="B998" s="109">
        <v>14060</v>
      </c>
      <c r="C998" s="110" t="s">
        <v>258</v>
      </c>
      <c r="D998" s="111">
        <v>2</v>
      </c>
    </row>
    <row r="999" spans="1:4">
      <c r="A999" s="108">
        <v>867</v>
      </c>
      <c r="B999" s="109">
        <v>14061</v>
      </c>
      <c r="C999" s="110" t="s">
        <v>258</v>
      </c>
      <c r="D999" s="111">
        <v>1</v>
      </c>
    </row>
    <row r="1000" spans="1:4">
      <c r="A1000" s="108">
        <v>868</v>
      </c>
      <c r="B1000" s="109">
        <v>14062</v>
      </c>
      <c r="C1000" s="110" t="s">
        <v>259</v>
      </c>
      <c r="D1000" s="111" t="s">
        <v>71</v>
      </c>
    </row>
    <row r="1001" spans="1:4">
      <c r="A1001" s="108">
        <v>869</v>
      </c>
      <c r="B1001" s="109">
        <v>14063</v>
      </c>
      <c r="C1001" s="110" t="s">
        <v>258</v>
      </c>
      <c r="D1001" s="111">
        <v>2</v>
      </c>
    </row>
    <row r="1002" spans="1:4">
      <c r="A1002" s="108">
        <v>869</v>
      </c>
      <c r="B1002" s="109">
        <v>14064</v>
      </c>
      <c r="C1002" s="110" t="s">
        <v>258</v>
      </c>
      <c r="D1002" s="111">
        <v>1</v>
      </c>
    </row>
    <row r="1003" spans="1:4">
      <c r="A1003" s="108">
        <v>870</v>
      </c>
      <c r="B1003" s="109">
        <v>14065</v>
      </c>
      <c r="C1003" s="110" t="s">
        <v>259</v>
      </c>
      <c r="D1003" s="111" t="s">
        <v>71</v>
      </c>
    </row>
    <row r="1004" spans="1:4">
      <c r="A1004" s="108">
        <v>871</v>
      </c>
      <c r="B1004" s="109">
        <v>14066</v>
      </c>
      <c r="C1004" s="110" t="s">
        <v>258</v>
      </c>
      <c r="D1004" s="111">
        <v>2</v>
      </c>
    </row>
    <row r="1005" spans="1:4">
      <c r="A1005" s="108">
        <v>871</v>
      </c>
      <c r="B1005" s="109">
        <v>14067</v>
      </c>
      <c r="C1005" s="110" t="s">
        <v>258</v>
      </c>
      <c r="D1005" s="111">
        <v>1</v>
      </c>
    </row>
    <row r="1006" spans="1:4">
      <c r="A1006" s="108">
        <v>872</v>
      </c>
      <c r="B1006" s="109">
        <v>14068</v>
      </c>
      <c r="C1006" s="110" t="s">
        <v>259</v>
      </c>
      <c r="D1006" s="111" t="s">
        <v>71</v>
      </c>
    </row>
    <row r="1007" spans="1:4">
      <c r="A1007" s="108">
        <v>873</v>
      </c>
      <c r="B1007" s="109">
        <v>14078</v>
      </c>
      <c r="C1007" s="110" t="s">
        <v>258</v>
      </c>
      <c r="D1007" s="111">
        <v>2</v>
      </c>
    </row>
    <row r="1008" spans="1:4">
      <c r="A1008" s="108">
        <v>873</v>
      </c>
      <c r="B1008" s="109">
        <v>14079</v>
      </c>
      <c r="C1008" s="110" t="s">
        <v>258</v>
      </c>
      <c r="D1008" s="111">
        <v>1</v>
      </c>
    </row>
    <row r="1009" spans="1:4">
      <c r="A1009" s="108">
        <v>874</v>
      </c>
      <c r="B1009" s="109">
        <v>14080</v>
      </c>
      <c r="C1009" s="110" t="s">
        <v>259</v>
      </c>
      <c r="D1009" s="111" t="s">
        <v>71</v>
      </c>
    </row>
    <row r="1010" spans="1:4">
      <c r="A1010" s="108">
        <v>875</v>
      </c>
      <c r="B1010" s="109">
        <v>14100</v>
      </c>
      <c r="C1010" s="110" t="s">
        <v>258</v>
      </c>
      <c r="D1010" s="111">
        <v>2</v>
      </c>
    </row>
    <row r="1011" spans="1:4">
      <c r="A1011" s="108">
        <v>875</v>
      </c>
      <c r="B1011" s="109">
        <v>14101</v>
      </c>
      <c r="C1011" s="110" t="s">
        <v>258</v>
      </c>
      <c r="D1011" s="111">
        <v>1</v>
      </c>
    </row>
    <row r="1012" spans="1:4">
      <c r="A1012" s="108">
        <v>876</v>
      </c>
      <c r="B1012" s="109">
        <v>14102</v>
      </c>
      <c r="C1012" s="110" t="s">
        <v>259</v>
      </c>
      <c r="D1012" s="111" t="s">
        <v>71</v>
      </c>
    </row>
    <row r="1013" spans="1:4">
      <c r="A1013" s="108">
        <v>877</v>
      </c>
      <c r="B1013" s="109">
        <v>14123</v>
      </c>
      <c r="C1013" s="110" t="s">
        <v>258</v>
      </c>
      <c r="D1013" s="111">
        <v>2</v>
      </c>
    </row>
    <row r="1014" spans="1:4">
      <c r="A1014" s="108">
        <v>877</v>
      </c>
      <c r="B1014" s="109">
        <v>14124</v>
      </c>
      <c r="C1014" s="110" t="s">
        <v>258</v>
      </c>
      <c r="D1014" s="111">
        <v>1</v>
      </c>
    </row>
    <row r="1015" spans="1:4">
      <c r="A1015" s="108">
        <v>878</v>
      </c>
      <c r="B1015" s="109">
        <v>14125</v>
      </c>
      <c r="C1015" s="110" t="s">
        <v>259</v>
      </c>
      <c r="D1015" s="111" t="s">
        <v>71</v>
      </c>
    </row>
    <row r="1016" spans="1:4">
      <c r="A1016" s="108">
        <v>879</v>
      </c>
      <c r="B1016" s="109">
        <v>14126</v>
      </c>
      <c r="C1016" s="110" t="s">
        <v>258</v>
      </c>
      <c r="D1016" s="111">
        <v>2</v>
      </c>
    </row>
    <row r="1017" spans="1:4">
      <c r="A1017" s="108">
        <v>879</v>
      </c>
      <c r="B1017" s="109">
        <v>14127</v>
      </c>
      <c r="C1017" s="110" t="s">
        <v>258</v>
      </c>
      <c r="D1017" s="111">
        <v>1</v>
      </c>
    </row>
    <row r="1018" spans="1:4">
      <c r="A1018" s="108">
        <v>880</v>
      </c>
      <c r="B1018" s="109">
        <v>14128</v>
      </c>
      <c r="C1018" s="110" t="s">
        <v>259</v>
      </c>
      <c r="D1018" s="111" t="s">
        <v>71</v>
      </c>
    </row>
    <row r="1019" spans="1:4">
      <c r="A1019" s="108">
        <v>881</v>
      </c>
      <c r="B1019" s="109">
        <v>14129</v>
      </c>
      <c r="C1019" s="110" t="s">
        <v>258</v>
      </c>
      <c r="D1019" s="111">
        <v>2</v>
      </c>
    </row>
    <row r="1020" spans="1:4">
      <c r="A1020" s="108">
        <v>881</v>
      </c>
      <c r="B1020" s="109">
        <v>14130</v>
      </c>
      <c r="C1020" s="110" t="s">
        <v>258</v>
      </c>
      <c r="D1020" s="111">
        <v>1</v>
      </c>
    </row>
    <row r="1021" spans="1:4">
      <c r="A1021" s="108">
        <v>882</v>
      </c>
      <c r="B1021" s="109">
        <v>14131</v>
      </c>
      <c r="C1021" s="110" t="s">
        <v>259</v>
      </c>
      <c r="D1021" s="111" t="s">
        <v>71</v>
      </c>
    </row>
    <row r="1022" spans="1:4">
      <c r="A1022" s="108">
        <v>883</v>
      </c>
      <c r="B1022" s="109">
        <v>14132</v>
      </c>
      <c r="C1022" s="110" t="s">
        <v>258</v>
      </c>
      <c r="D1022" s="111">
        <v>2</v>
      </c>
    </row>
    <row r="1023" spans="1:4">
      <c r="A1023" s="108">
        <v>883</v>
      </c>
      <c r="B1023" s="109">
        <v>14133</v>
      </c>
      <c r="C1023" s="110" t="s">
        <v>258</v>
      </c>
      <c r="D1023" s="111">
        <v>1</v>
      </c>
    </row>
    <row r="1024" spans="1:4">
      <c r="A1024" s="108">
        <v>884</v>
      </c>
      <c r="B1024" s="109">
        <v>14134</v>
      </c>
      <c r="C1024" s="110" t="s">
        <v>259</v>
      </c>
      <c r="D1024" s="111" t="s">
        <v>71</v>
      </c>
    </row>
    <row r="1025" spans="1:4">
      <c r="A1025" s="108">
        <v>885</v>
      </c>
      <c r="B1025" s="109">
        <v>14135</v>
      </c>
      <c r="C1025" s="110" t="s">
        <v>258</v>
      </c>
      <c r="D1025" s="111">
        <v>2</v>
      </c>
    </row>
    <row r="1026" spans="1:4">
      <c r="A1026" s="108">
        <v>885</v>
      </c>
      <c r="B1026" s="109">
        <v>14136</v>
      </c>
      <c r="C1026" s="110" t="s">
        <v>258</v>
      </c>
      <c r="D1026" s="111">
        <v>1</v>
      </c>
    </row>
    <row r="1027" spans="1:4">
      <c r="A1027" s="108">
        <v>886</v>
      </c>
      <c r="B1027" s="109">
        <v>14137</v>
      </c>
      <c r="C1027" s="110" t="s">
        <v>259</v>
      </c>
      <c r="D1027" s="111" t="s">
        <v>71</v>
      </c>
    </row>
    <row r="1028" spans="1:4">
      <c r="A1028" s="108">
        <v>887</v>
      </c>
      <c r="B1028" s="109">
        <v>14144</v>
      </c>
      <c r="C1028" s="110" t="s">
        <v>258</v>
      </c>
      <c r="D1028" s="111">
        <v>2</v>
      </c>
    </row>
    <row r="1029" spans="1:4">
      <c r="A1029" s="108">
        <v>887</v>
      </c>
      <c r="B1029" s="109">
        <v>14145</v>
      </c>
      <c r="C1029" s="110" t="s">
        <v>258</v>
      </c>
      <c r="D1029" s="111">
        <v>1</v>
      </c>
    </row>
    <row r="1030" spans="1:4">
      <c r="A1030" s="108">
        <v>888</v>
      </c>
      <c r="B1030" s="109">
        <v>14146</v>
      </c>
      <c r="C1030" s="110" t="s">
        <v>259</v>
      </c>
      <c r="D1030" s="111" t="s">
        <v>71</v>
      </c>
    </row>
    <row r="1031" spans="1:4">
      <c r="A1031" s="108">
        <v>889</v>
      </c>
      <c r="B1031" s="109">
        <v>278</v>
      </c>
      <c r="C1031" s="110" t="s">
        <v>258</v>
      </c>
      <c r="D1031" s="111">
        <v>2</v>
      </c>
    </row>
    <row r="1032" spans="1:4">
      <c r="A1032" s="108">
        <v>889</v>
      </c>
      <c r="B1032" s="109">
        <v>289</v>
      </c>
      <c r="C1032" s="110" t="s">
        <v>258</v>
      </c>
      <c r="D1032" s="111">
        <v>1</v>
      </c>
    </row>
    <row r="1033" spans="1:4">
      <c r="A1033" s="108">
        <v>890</v>
      </c>
      <c r="B1033" s="109">
        <v>14028</v>
      </c>
      <c r="C1033" s="110" t="s">
        <v>259</v>
      </c>
      <c r="D1033" s="111" t="s">
        <v>71</v>
      </c>
    </row>
    <row r="1034" spans="1:4">
      <c r="A1034" s="108">
        <v>891</v>
      </c>
      <c r="B1034" s="109">
        <v>14099</v>
      </c>
      <c r="C1034" s="110" t="s">
        <v>259</v>
      </c>
      <c r="D1034" s="111" t="s">
        <v>71</v>
      </c>
    </row>
    <row r="1035" spans="1:4">
      <c r="A1035" s="108">
        <v>892</v>
      </c>
      <c r="B1035" s="109">
        <v>14119</v>
      </c>
      <c r="C1035" s="110" t="s">
        <v>259</v>
      </c>
      <c r="D1035" s="111" t="s">
        <v>71</v>
      </c>
    </row>
    <row r="1036" spans="1:4">
      <c r="A1036" s="108">
        <v>893</v>
      </c>
      <c r="B1036" s="109">
        <v>14120</v>
      </c>
      <c r="C1036" s="110" t="s">
        <v>259</v>
      </c>
      <c r="D1036" s="111" t="s">
        <v>71</v>
      </c>
    </row>
    <row r="1037" spans="1:4">
      <c r="A1037" s="108">
        <v>894</v>
      </c>
      <c r="B1037" s="109">
        <v>300</v>
      </c>
      <c r="C1037" s="110" t="s">
        <v>216</v>
      </c>
      <c r="D1037" s="111" t="s">
        <v>71</v>
      </c>
    </row>
    <row r="1038" spans="1:4">
      <c r="A1038" s="108">
        <v>895</v>
      </c>
      <c r="B1038" s="109">
        <v>311</v>
      </c>
      <c r="C1038" s="110" t="s">
        <v>216</v>
      </c>
      <c r="D1038" s="111" t="s">
        <v>71</v>
      </c>
    </row>
    <row r="1039" spans="1:4">
      <c r="A1039" s="108">
        <v>896</v>
      </c>
      <c r="B1039" s="109">
        <v>312</v>
      </c>
      <c r="C1039" s="110" t="s">
        <v>216</v>
      </c>
      <c r="D1039" s="111" t="s">
        <v>71</v>
      </c>
    </row>
    <row r="1040" spans="1:4">
      <c r="A1040" s="108">
        <v>897</v>
      </c>
      <c r="B1040" s="109">
        <v>14097</v>
      </c>
      <c r="C1040" s="110" t="s">
        <v>259</v>
      </c>
      <c r="D1040" s="111" t="s">
        <v>71</v>
      </c>
    </row>
    <row r="1041" spans="1:4">
      <c r="A1041" s="108">
        <v>898</v>
      </c>
      <c r="B1041" s="109">
        <v>14098</v>
      </c>
      <c r="C1041" s="110" t="s">
        <v>259</v>
      </c>
      <c r="D1041" s="111" t="s">
        <v>71</v>
      </c>
    </row>
    <row r="1042" spans="1:4">
      <c r="A1042" s="108">
        <v>899</v>
      </c>
      <c r="B1042" s="109">
        <v>281</v>
      </c>
      <c r="C1042" s="110" t="s">
        <v>260</v>
      </c>
      <c r="D1042" s="111" t="s">
        <v>71</v>
      </c>
    </row>
    <row r="1043" spans="1:4">
      <c r="A1043" s="108">
        <v>900</v>
      </c>
      <c r="B1043" s="109">
        <v>282</v>
      </c>
      <c r="C1043" s="110" t="s">
        <v>260</v>
      </c>
      <c r="D1043" s="111" t="s">
        <v>71</v>
      </c>
    </row>
    <row r="1044" spans="1:4">
      <c r="A1044" s="108">
        <v>901</v>
      </c>
      <c r="B1044" s="109">
        <v>283</v>
      </c>
      <c r="C1044" s="110" t="s">
        <v>260</v>
      </c>
      <c r="D1044" s="111" t="s">
        <v>71</v>
      </c>
    </row>
    <row r="1045" spans="1:4">
      <c r="A1045" s="108">
        <v>902</v>
      </c>
      <c r="B1045" s="109">
        <v>284</v>
      </c>
      <c r="C1045" s="110" t="s">
        <v>260</v>
      </c>
      <c r="D1045" s="111" t="s">
        <v>71</v>
      </c>
    </row>
    <row r="1046" spans="1:4">
      <c r="A1046" s="108">
        <v>903</v>
      </c>
      <c r="B1046" s="109">
        <v>285</v>
      </c>
      <c r="C1046" s="110" t="s">
        <v>260</v>
      </c>
      <c r="D1046" s="111" t="s">
        <v>71</v>
      </c>
    </row>
    <row r="1047" spans="1:4">
      <c r="A1047" s="108">
        <v>904</v>
      </c>
      <c r="B1047" s="109">
        <v>286</v>
      </c>
      <c r="C1047" s="110" t="s">
        <v>261</v>
      </c>
      <c r="D1047" s="111" t="s">
        <v>71</v>
      </c>
    </row>
    <row r="1048" spans="1:4">
      <c r="A1048" s="108">
        <v>905</v>
      </c>
      <c r="B1048" s="109">
        <v>287</v>
      </c>
      <c r="C1048" s="110" t="s">
        <v>261</v>
      </c>
      <c r="D1048" s="111" t="s">
        <v>71</v>
      </c>
    </row>
    <row r="1049" spans="1:4">
      <c r="A1049" s="108">
        <v>906</v>
      </c>
      <c r="B1049" s="109">
        <v>288</v>
      </c>
      <c r="C1049" s="110" t="s">
        <v>261</v>
      </c>
      <c r="D1049" s="111" t="s">
        <v>71</v>
      </c>
    </row>
    <row r="1050" spans="1:4">
      <c r="A1050" s="108">
        <v>907</v>
      </c>
      <c r="B1050" s="109">
        <v>292</v>
      </c>
      <c r="C1050" s="110" t="s">
        <v>262</v>
      </c>
      <c r="D1050" s="111" t="s">
        <v>71</v>
      </c>
    </row>
    <row r="1051" spans="1:4">
      <c r="A1051" s="108">
        <v>908</v>
      </c>
      <c r="B1051" s="109">
        <v>293</v>
      </c>
      <c r="C1051" s="110" t="s">
        <v>262</v>
      </c>
      <c r="D1051" s="111" t="s">
        <v>71</v>
      </c>
    </row>
    <row r="1052" spans="1:4">
      <c r="A1052" s="108">
        <v>909</v>
      </c>
      <c r="B1052" s="109">
        <v>294</v>
      </c>
      <c r="C1052" s="110" t="s">
        <v>262</v>
      </c>
      <c r="D1052" s="111" t="s">
        <v>71</v>
      </c>
    </row>
    <row r="1053" spans="1:4">
      <c r="A1053" s="108">
        <v>910</v>
      </c>
      <c r="B1053" s="109">
        <v>295</v>
      </c>
      <c r="C1053" s="110" t="s">
        <v>262</v>
      </c>
      <c r="D1053" s="111" t="s">
        <v>71</v>
      </c>
    </row>
    <row r="1054" spans="1:4">
      <c r="A1054" s="108">
        <v>911</v>
      </c>
      <c r="B1054" s="109">
        <v>296</v>
      </c>
      <c r="C1054" s="110" t="s">
        <v>262</v>
      </c>
      <c r="D1054" s="111" t="s">
        <v>71</v>
      </c>
    </row>
    <row r="1055" spans="1:4">
      <c r="A1055" s="108">
        <v>912</v>
      </c>
      <c r="B1055" s="109">
        <v>297</v>
      </c>
      <c r="C1055" s="110" t="s">
        <v>262</v>
      </c>
      <c r="D1055" s="111" t="s">
        <v>71</v>
      </c>
    </row>
    <row r="1056" spans="1:4">
      <c r="A1056" s="108">
        <v>913</v>
      </c>
      <c r="B1056" s="109">
        <v>298</v>
      </c>
      <c r="C1056" s="110" t="s">
        <v>262</v>
      </c>
      <c r="D1056" s="111" t="s">
        <v>71</v>
      </c>
    </row>
    <row r="1057" spans="1:4">
      <c r="A1057" s="108">
        <v>914</v>
      </c>
      <c r="B1057" s="109">
        <v>299</v>
      </c>
      <c r="C1057" s="110" t="s">
        <v>263</v>
      </c>
      <c r="D1057" s="111">
        <v>1</v>
      </c>
    </row>
    <row r="1058" spans="1:4">
      <c r="A1058" s="108">
        <v>915</v>
      </c>
      <c r="B1058" s="109">
        <v>313</v>
      </c>
      <c r="C1058" s="110" t="s">
        <v>216</v>
      </c>
      <c r="D1058" s="111">
        <v>2</v>
      </c>
    </row>
    <row r="1059" spans="1:4">
      <c r="A1059" s="108">
        <v>915</v>
      </c>
      <c r="B1059" s="109">
        <v>314</v>
      </c>
      <c r="C1059" s="110" t="s">
        <v>216</v>
      </c>
      <c r="D1059" s="111">
        <v>1</v>
      </c>
    </row>
    <row r="1060" spans="1:4">
      <c r="A1060" s="108">
        <v>916</v>
      </c>
      <c r="B1060" s="109">
        <v>315</v>
      </c>
      <c r="C1060" s="110" t="s">
        <v>216</v>
      </c>
      <c r="D1060" s="111">
        <v>2</v>
      </c>
    </row>
    <row r="1061" spans="1:4">
      <c r="A1061" s="108">
        <v>916</v>
      </c>
      <c r="B1061" s="109">
        <v>316</v>
      </c>
      <c r="C1061" s="110" t="s">
        <v>216</v>
      </c>
      <c r="D1061" s="111">
        <v>1</v>
      </c>
    </row>
    <row r="1062" spans="1:4">
      <c r="A1062" s="108">
        <v>917</v>
      </c>
      <c r="B1062" s="109">
        <v>279</v>
      </c>
      <c r="C1062" s="110" t="s">
        <v>216</v>
      </c>
      <c r="D1062" s="111">
        <v>2</v>
      </c>
    </row>
    <row r="1063" spans="1:4">
      <c r="A1063" s="108">
        <v>917</v>
      </c>
      <c r="B1063" s="109">
        <v>280</v>
      </c>
      <c r="C1063" s="110" t="s">
        <v>216</v>
      </c>
      <c r="D1063" s="111">
        <v>1</v>
      </c>
    </row>
    <row r="1064" spans="1:4">
      <c r="A1064" s="108">
        <v>918</v>
      </c>
      <c r="B1064" s="109">
        <v>290</v>
      </c>
      <c r="C1064" s="110" t="s">
        <v>151</v>
      </c>
      <c r="D1064" s="111">
        <v>1</v>
      </c>
    </row>
    <row r="1065" spans="1:4">
      <c r="A1065" s="108">
        <v>918</v>
      </c>
      <c r="B1065" s="109">
        <v>291</v>
      </c>
      <c r="C1065" s="110" t="s">
        <v>151</v>
      </c>
      <c r="D1065" s="111">
        <v>1</v>
      </c>
    </row>
    <row r="1066" spans="1:4">
      <c r="A1066" s="108">
        <v>919</v>
      </c>
      <c r="B1066" s="109">
        <v>57</v>
      </c>
      <c r="C1066" s="110" t="s">
        <v>264</v>
      </c>
      <c r="D1066" s="111">
        <v>1</v>
      </c>
    </row>
    <row r="1067" spans="1:4">
      <c r="A1067" s="108">
        <v>919</v>
      </c>
      <c r="B1067" s="109">
        <v>278</v>
      </c>
      <c r="C1067" s="110" t="s">
        <v>264</v>
      </c>
      <c r="D1067" s="111">
        <v>2</v>
      </c>
    </row>
    <row r="1068" spans="1:4">
      <c r="A1068" s="108">
        <v>920</v>
      </c>
      <c r="B1068" s="109">
        <v>57</v>
      </c>
      <c r="C1068" s="110" t="s">
        <v>264</v>
      </c>
      <c r="D1068" s="111">
        <v>1</v>
      </c>
    </row>
    <row r="1069" spans="1:4">
      <c r="A1069" s="108">
        <v>920</v>
      </c>
      <c r="B1069" s="109">
        <v>278</v>
      </c>
      <c r="C1069" s="110" t="s">
        <v>264</v>
      </c>
      <c r="D1069" s="111">
        <v>2</v>
      </c>
    </row>
    <row r="1070" spans="1:4">
      <c r="A1070" s="108">
        <v>922</v>
      </c>
      <c r="B1070" s="109">
        <v>301</v>
      </c>
      <c r="C1070" s="110" t="s">
        <v>174</v>
      </c>
      <c r="D1070" s="111">
        <v>1</v>
      </c>
    </row>
    <row r="1071" spans="1:4">
      <c r="A1071" s="108">
        <v>923</v>
      </c>
      <c r="B1071" s="109">
        <v>302</v>
      </c>
      <c r="C1071" s="110" t="s">
        <v>174</v>
      </c>
      <c r="D1071" s="111">
        <v>1</v>
      </c>
    </row>
    <row r="1072" spans="1:4">
      <c r="A1072" s="108">
        <v>924</v>
      </c>
      <c r="B1072" s="109">
        <v>303</v>
      </c>
      <c r="C1072" s="110" t="s">
        <v>174</v>
      </c>
      <c r="D1072" s="111">
        <v>1</v>
      </c>
    </row>
    <row r="1073" spans="1:4">
      <c r="A1073" s="108">
        <v>925</v>
      </c>
      <c r="B1073" s="109">
        <v>259</v>
      </c>
      <c r="C1073" s="110" t="s">
        <v>265</v>
      </c>
      <c r="D1073" s="111" t="s">
        <v>204</v>
      </c>
    </row>
    <row r="1074" spans="1:4">
      <c r="A1074" s="108">
        <v>925</v>
      </c>
      <c r="B1074" s="109">
        <v>307</v>
      </c>
      <c r="C1074" s="110" t="s">
        <v>265</v>
      </c>
      <c r="D1074" s="111" t="s">
        <v>204</v>
      </c>
    </row>
    <row r="1075" spans="1:4">
      <c r="A1075" s="108">
        <v>926</v>
      </c>
      <c r="B1075" s="109">
        <v>261</v>
      </c>
      <c r="C1075" s="110" t="s">
        <v>205</v>
      </c>
      <c r="D1075" s="111" t="s">
        <v>204</v>
      </c>
    </row>
    <row r="1076" spans="1:4">
      <c r="A1076" s="108">
        <v>926</v>
      </c>
      <c r="B1076" s="109">
        <v>308</v>
      </c>
      <c r="C1076" s="110" t="s">
        <v>205</v>
      </c>
      <c r="D1076" s="111" t="s">
        <v>204</v>
      </c>
    </row>
    <row r="1077" spans="1:4">
      <c r="A1077" s="108">
        <v>927</v>
      </c>
      <c r="B1077" s="109">
        <v>263</v>
      </c>
      <c r="C1077" s="110" t="s">
        <v>207</v>
      </c>
      <c r="D1077" s="111" t="s">
        <v>204</v>
      </c>
    </row>
    <row r="1078" spans="1:4">
      <c r="A1078" s="108">
        <v>927</v>
      </c>
      <c r="B1078" s="109">
        <v>309</v>
      </c>
      <c r="C1078" s="110" t="s">
        <v>207</v>
      </c>
      <c r="D1078" s="111" t="s">
        <v>204</v>
      </c>
    </row>
    <row r="1079" spans="1:4">
      <c r="A1079" s="108">
        <v>928</v>
      </c>
      <c r="B1079" s="109">
        <v>265</v>
      </c>
      <c r="C1079" s="110" t="s">
        <v>206</v>
      </c>
      <c r="D1079" s="111" t="s">
        <v>204</v>
      </c>
    </row>
    <row r="1080" spans="1:4">
      <c r="A1080" s="108">
        <v>928</v>
      </c>
      <c r="B1080" s="109">
        <v>310</v>
      </c>
      <c r="C1080" s="110" t="s">
        <v>206</v>
      </c>
      <c r="D1080" s="111" t="s">
        <v>204</v>
      </c>
    </row>
    <row r="1081" spans="1:4">
      <c r="A1081" s="108">
        <v>929</v>
      </c>
      <c r="B1081" s="109">
        <v>14041</v>
      </c>
      <c r="C1081" s="110" t="s">
        <v>260</v>
      </c>
      <c r="D1081" s="111" t="s">
        <v>71</v>
      </c>
    </row>
    <row r="1082" spans="1:4">
      <c r="A1082" s="108">
        <v>930</v>
      </c>
      <c r="B1082" s="109">
        <v>14053</v>
      </c>
      <c r="C1082" s="110" t="s">
        <v>260</v>
      </c>
      <c r="D1082" s="111" t="s">
        <v>71</v>
      </c>
    </row>
    <row r="1083" spans="1:4">
      <c r="A1083" s="108">
        <v>931</v>
      </c>
      <c r="B1083" s="109">
        <v>14056</v>
      </c>
      <c r="C1083" s="110" t="s">
        <v>260</v>
      </c>
      <c r="D1083" s="111" t="s">
        <v>71</v>
      </c>
    </row>
    <row r="1084" spans="1:4">
      <c r="A1084" s="108">
        <v>932</v>
      </c>
      <c r="B1084" s="109">
        <v>191</v>
      </c>
      <c r="C1084" s="110" t="s">
        <v>266</v>
      </c>
      <c r="D1084" s="111">
        <v>2</v>
      </c>
    </row>
    <row r="1085" spans="1:4">
      <c r="A1085" s="108">
        <v>932</v>
      </c>
      <c r="B1085" s="109">
        <v>353</v>
      </c>
      <c r="C1085" s="110" t="s">
        <v>266</v>
      </c>
      <c r="D1085" s="111">
        <v>1</v>
      </c>
    </row>
    <row r="1086" spans="1:4">
      <c r="A1086" s="108">
        <v>932</v>
      </c>
      <c r="B1086" s="109">
        <v>354</v>
      </c>
      <c r="C1086" s="110" t="s">
        <v>266</v>
      </c>
      <c r="D1086" s="111">
        <v>1</v>
      </c>
    </row>
    <row r="1087" spans="1:4">
      <c r="A1087" s="108">
        <v>932</v>
      </c>
      <c r="B1087" s="109">
        <v>355</v>
      </c>
      <c r="C1087" s="110" t="s">
        <v>266</v>
      </c>
      <c r="D1087" s="111">
        <v>1</v>
      </c>
    </row>
    <row r="1088" spans="1:4">
      <c r="A1088" s="108">
        <v>933</v>
      </c>
      <c r="B1088" s="109">
        <v>14147</v>
      </c>
      <c r="C1088" s="110" t="s">
        <v>258</v>
      </c>
      <c r="D1088" s="111">
        <v>2</v>
      </c>
    </row>
    <row r="1089" spans="1:4">
      <c r="A1089" s="108">
        <v>933</v>
      </c>
      <c r="B1089" s="109">
        <v>14148</v>
      </c>
      <c r="C1089" s="110" t="s">
        <v>258</v>
      </c>
      <c r="D1089" s="111">
        <v>1</v>
      </c>
    </row>
    <row r="1090" spans="1:4">
      <c r="A1090" s="108">
        <v>934</v>
      </c>
      <c r="B1090" s="109">
        <v>14149</v>
      </c>
      <c r="C1090" s="110" t="s">
        <v>259</v>
      </c>
      <c r="D1090" s="111" t="s">
        <v>71</v>
      </c>
    </row>
    <row r="1091" spans="1:4">
      <c r="A1091" s="108">
        <v>935</v>
      </c>
      <c r="B1091" s="109">
        <v>374</v>
      </c>
      <c r="C1091" s="110" t="s">
        <v>267</v>
      </c>
      <c r="D1091" s="111" t="s">
        <v>318</v>
      </c>
    </row>
    <row r="1092" spans="1:4">
      <c r="A1092" s="108">
        <v>935</v>
      </c>
      <c r="B1092" s="109">
        <v>375</v>
      </c>
      <c r="C1092" s="110" t="s">
        <v>267</v>
      </c>
      <c r="D1092" s="111" t="s">
        <v>316</v>
      </c>
    </row>
    <row r="1093" spans="1:4">
      <c r="A1093" s="108">
        <v>936</v>
      </c>
      <c r="B1093" s="109">
        <v>1422</v>
      </c>
      <c r="C1093" s="110" t="s">
        <v>267</v>
      </c>
      <c r="D1093" s="111">
        <v>1</v>
      </c>
    </row>
    <row r="1094" spans="1:4">
      <c r="A1094" s="108">
        <v>936</v>
      </c>
      <c r="B1094" s="109">
        <v>1423</v>
      </c>
      <c r="C1094" s="110" t="s">
        <v>267</v>
      </c>
      <c r="D1094" s="111">
        <v>2</v>
      </c>
    </row>
    <row r="1095" spans="1:4">
      <c r="A1095" s="108">
        <v>937</v>
      </c>
      <c r="B1095" s="109">
        <v>14150</v>
      </c>
      <c r="C1095" s="110" t="s">
        <v>267</v>
      </c>
      <c r="D1095" s="111">
        <v>2</v>
      </c>
    </row>
    <row r="1096" spans="1:4">
      <c r="A1096" s="108">
        <v>937</v>
      </c>
      <c r="B1096" s="109">
        <v>14151</v>
      </c>
      <c r="C1096" s="110" t="s">
        <v>267</v>
      </c>
      <c r="D1096" s="111">
        <v>1</v>
      </c>
    </row>
    <row r="1097" spans="1:4">
      <c r="A1097" s="108">
        <v>938</v>
      </c>
      <c r="B1097" s="109">
        <v>376</v>
      </c>
      <c r="C1097" s="110" t="s">
        <v>267</v>
      </c>
      <c r="D1097" s="111">
        <v>2</v>
      </c>
    </row>
    <row r="1098" spans="1:4">
      <c r="A1098" s="108">
        <v>938</v>
      </c>
      <c r="B1098" s="109">
        <v>377</v>
      </c>
      <c r="C1098" s="110" t="s">
        <v>267</v>
      </c>
      <c r="D1098" s="111">
        <v>1</v>
      </c>
    </row>
    <row r="1099" spans="1:4">
      <c r="A1099" s="108">
        <v>939</v>
      </c>
      <c r="B1099" s="109">
        <v>395</v>
      </c>
      <c r="C1099" s="110" t="s">
        <v>267</v>
      </c>
      <c r="D1099" s="111">
        <v>2</v>
      </c>
    </row>
    <row r="1100" spans="1:4">
      <c r="A1100" s="108">
        <v>939</v>
      </c>
      <c r="B1100" s="109">
        <v>396</v>
      </c>
      <c r="C1100" s="110" t="s">
        <v>267</v>
      </c>
      <c r="D1100" s="111">
        <v>1</v>
      </c>
    </row>
    <row r="1101" spans="1:4">
      <c r="A1101" s="108">
        <v>940</v>
      </c>
      <c r="B1101" s="109">
        <v>397</v>
      </c>
      <c r="C1101" s="110" t="s">
        <v>268</v>
      </c>
      <c r="D1101" s="111" t="s">
        <v>226</v>
      </c>
    </row>
    <row r="1102" spans="1:4">
      <c r="A1102" s="108">
        <v>941</v>
      </c>
      <c r="B1102" s="109">
        <v>398</v>
      </c>
      <c r="C1102" s="110" t="s">
        <v>269</v>
      </c>
      <c r="D1102" s="111" t="s">
        <v>226</v>
      </c>
    </row>
    <row r="1103" spans="1:4">
      <c r="A1103" s="108">
        <v>942</v>
      </c>
      <c r="B1103" s="109">
        <v>400</v>
      </c>
      <c r="C1103" s="110" t="s">
        <v>119</v>
      </c>
      <c r="D1103" s="111">
        <v>1</v>
      </c>
    </row>
    <row r="1104" spans="1:4">
      <c r="A1104" s="108">
        <v>942</v>
      </c>
      <c r="B1104" s="109">
        <v>401</v>
      </c>
      <c r="C1104" s="110" t="s">
        <v>119</v>
      </c>
      <c r="D1104" s="111">
        <v>2</v>
      </c>
    </row>
    <row r="1105" spans="1:4">
      <c r="A1105" s="108">
        <v>943</v>
      </c>
      <c r="B1105" s="109">
        <v>404</v>
      </c>
      <c r="C1105" s="110" t="s">
        <v>109</v>
      </c>
      <c r="D1105" s="111">
        <v>1</v>
      </c>
    </row>
    <row r="1106" spans="1:4">
      <c r="A1106" s="108">
        <v>943</v>
      </c>
      <c r="B1106" s="109">
        <v>405</v>
      </c>
      <c r="C1106" s="110" t="s">
        <v>109</v>
      </c>
      <c r="D1106" s="111">
        <v>2</v>
      </c>
    </row>
    <row r="1107" spans="1:4">
      <c r="A1107" s="108">
        <v>944</v>
      </c>
      <c r="B1107" s="109">
        <v>406</v>
      </c>
      <c r="C1107" s="110" t="s">
        <v>109</v>
      </c>
      <c r="D1107" s="111">
        <v>1</v>
      </c>
    </row>
    <row r="1108" spans="1:4">
      <c r="A1108" s="108">
        <v>944</v>
      </c>
      <c r="B1108" s="109">
        <v>407</v>
      </c>
      <c r="C1108" s="110" t="s">
        <v>109</v>
      </c>
      <c r="D1108" s="111">
        <v>2</v>
      </c>
    </row>
    <row r="1109" spans="1:4">
      <c r="A1109" s="108">
        <v>945</v>
      </c>
      <c r="B1109" s="109">
        <v>408</v>
      </c>
      <c r="C1109" s="110" t="s">
        <v>109</v>
      </c>
      <c r="D1109" s="111">
        <v>1</v>
      </c>
    </row>
    <row r="1110" spans="1:4">
      <c r="A1110" s="108">
        <v>945</v>
      </c>
      <c r="B1110" s="109">
        <v>409</v>
      </c>
      <c r="C1110" s="110" t="s">
        <v>109</v>
      </c>
      <c r="D1110" s="111">
        <v>2</v>
      </c>
    </row>
    <row r="1111" spans="1:4">
      <c r="A1111" s="108">
        <v>946</v>
      </c>
      <c r="B1111" s="109">
        <v>410</v>
      </c>
      <c r="C1111" s="110" t="s">
        <v>109</v>
      </c>
      <c r="D1111" s="111">
        <v>1</v>
      </c>
    </row>
    <row r="1112" spans="1:4">
      <c r="A1112" s="108">
        <v>946</v>
      </c>
      <c r="B1112" s="109">
        <v>411</v>
      </c>
      <c r="C1112" s="110" t="s">
        <v>109</v>
      </c>
      <c r="D1112" s="111">
        <v>2</v>
      </c>
    </row>
    <row r="1113" spans="1:4">
      <c r="A1113" s="108">
        <v>947</v>
      </c>
      <c r="B1113" s="109">
        <v>412</v>
      </c>
      <c r="C1113" s="110" t="s">
        <v>270</v>
      </c>
      <c r="D1113" s="111">
        <v>2</v>
      </c>
    </row>
    <row r="1114" spans="1:4">
      <c r="A1114" s="108">
        <v>947</v>
      </c>
      <c r="B1114" s="109">
        <v>413</v>
      </c>
      <c r="C1114" s="110" t="s">
        <v>270</v>
      </c>
      <c r="D1114" s="111">
        <v>1</v>
      </c>
    </row>
    <row r="1115" spans="1:4">
      <c r="A1115" s="108">
        <v>947</v>
      </c>
      <c r="B1115" s="109">
        <v>414</v>
      </c>
      <c r="C1115" s="110" t="s">
        <v>270</v>
      </c>
      <c r="D1115" s="111">
        <v>1</v>
      </c>
    </row>
    <row r="1116" spans="1:4">
      <c r="A1116" s="108">
        <v>948</v>
      </c>
      <c r="B1116" s="109">
        <v>415</v>
      </c>
      <c r="C1116" s="110" t="s">
        <v>271</v>
      </c>
      <c r="D1116" s="111" t="s">
        <v>318</v>
      </c>
    </row>
    <row r="1117" spans="1:4">
      <c r="A1117" s="108">
        <v>948</v>
      </c>
      <c r="B1117" s="109">
        <v>416</v>
      </c>
      <c r="C1117" s="110" t="s">
        <v>271</v>
      </c>
      <c r="D1117" s="111">
        <v>1</v>
      </c>
    </row>
    <row r="1118" spans="1:4">
      <c r="A1118" s="108">
        <v>949</v>
      </c>
      <c r="B1118" s="109">
        <v>417</v>
      </c>
      <c r="C1118" s="110" t="s">
        <v>374</v>
      </c>
      <c r="D1118" s="111">
        <v>1</v>
      </c>
    </row>
    <row r="1119" spans="1:4">
      <c r="A1119" s="108">
        <v>949</v>
      </c>
      <c r="B1119" s="109">
        <v>418</v>
      </c>
      <c r="C1119" s="110" t="s">
        <v>374</v>
      </c>
      <c r="D1119" s="111">
        <v>2</v>
      </c>
    </row>
    <row r="1120" spans="1:4">
      <c r="A1120" s="108">
        <v>950</v>
      </c>
      <c r="B1120" s="109">
        <v>419</v>
      </c>
      <c r="C1120" s="110" t="s">
        <v>375</v>
      </c>
      <c r="D1120" s="111" t="s">
        <v>71</v>
      </c>
    </row>
    <row r="1121" spans="1:4">
      <c r="A1121" s="108">
        <v>951</v>
      </c>
      <c r="B1121" s="109">
        <v>420</v>
      </c>
      <c r="C1121" s="110" t="s">
        <v>376</v>
      </c>
      <c r="D1121" s="111" t="s">
        <v>71</v>
      </c>
    </row>
    <row r="1122" spans="1:4">
      <c r="A1122" s="108">
        <v>952</v>
      </c>
      <c r="B1122" s="109">
        <v>421</v>
      </c>
      <c r="C1122" s="110" t="s">
        <v>377</v>
      </c>
      <c r="D1122" s="111">
        <v>1</v>
      </c>
    </row>
    <row r="1123" spans="1:4">
      <c r="A1123" s="108">
        <v>952</v>
      </c>
      <c r="B1123" s="109">
        <v>422</v>
      </c>
      <c r="C1123" s="110" t="s">
        <v>377</v>
      </c>
      <c r="D1123" s="111">
        <v>2</v>
      </c>
    </row>
    <row r="1124" spans="1:4">
      <c r="A1124" s="108">
        <v>953</v>
      </c>
      <c r="B1124" s="109">
        <v>423</v>
      </c>
      <c r="C1124" s="110" t="s">
        <v>272</v>
      </c>
      <c r="D1124" s="111">
        <v>1</v>
      </c>
    </row>
    <row r="1125" spans="1:4">
      <c r="A1125" s="108">
        <v>953</v>
      </c>
      <c r="B1125" s="109">
        <v>424</v>
      </c>
      <c r="C1125" s="110" t="s">
        <v>272</v>
      </c>
      <c r="D1125" s="111" t="s">
        <v>316</v>
      </c>
    </row>
    <row r="1126" spans="1:4">
      <c r="A1126" s="108">
        <v>954</v>
      </c>
      <c r="B1126" s="109">
        <v>425</v>
      </c>
      <c r="C1126" s="110" t="s">
        <v>273</v>
      </c>
      <c r="D1126" s="111" t="s">
        <v>318</v>
      </c>
    </row>
    <row r="1127" spans="1:4">
      <c r="A1127" s="108">
        <v>954</v>
      </c>
      <c r="B1127" s="109">
        <v>426</v>
      </c>
      <c r="C1127" s="110" t="s">
        <v>273</v>
      </c>
      <c r="D1127" s="111" t="s">
        <v>316</v>
      </c>
    </row>
    <row r="1128" spans="1:4">
      <c r="A1128" s="108">
        <v>954</v>
      </c>
      <c r="B1128" s="109">
        <v>427</v>
      </c>
      <c r="C1128" s="110" t="s">
        <v>273</v>
      </c>
      <c r="D1128" s="111" t="s">
        <v>316</v>
      </c>
    </row>
    <row r="1129" spans="1:4">
      <c r="A1129" s="108">
        <v>955</v>
      </c>
      <c r="B1129" s="109">
        <v>206</v>
      </c>
      <c r="C1129" s="110" t="s">
        <v>274</v>
      </c>
      <c r="D1129" s="111">
        <v>2</v>
      </c>
    </row>
    <row r="1130" spans="1:4">
      <c r="A1130" s="108">
        <v>955</v>
      </c>
      <c r="B1130" s="109">
        <v>428</v>
      </c>
      <c r="C1130" s="110" t="s">
        <v>274</v>
      </c>
      <c r="D1130" s="111">
        <v>1</v>
      </c>
    </row>
    <row r="1131" spans="1:4">
      <c r="A1131" s="108">
        <v>955</v>
      </c>
      <c r="B1131" s="109">
        <v>429</v>
      </c>
      <c r="C1131" s="110" t="s">
        <v>274</v>
      </c>
      <c r="D1131" s="111">
        <v>2</v>
      </c>
    </row>
    <row r="1132" spans="1:4">
      <c r="A1132" s="108">
        <v>955</v>
      </c>
      <c r="B1132" s="109">
        <v>430</v>
      </c>
      <c r="C1132" s="110" t="s">
        <v>274</v>
      </c>
      <c r="D1132" s="111">
        <v>1</v>
      </c>
    </row>
    <row r="1133" spans="1:4">
      <c r="A1133" s="108">
        <v>956</v>
      </c>
      <c r="B1133" s="109">
        <v>160</v>
      </c>
      <c r="C1133" s="110" t="s">
        <v>275</v>
      </c>
      <c r="D1133" s="111">
        <v>2</v>
      </c>
    </row>
    <row r="1134" spans="1:4">
      <c r="A1134" s="108">
        <v>956</v>
      </c>
      <c r="B1134" s="109">
        <v>427</v>
      </c>
      <c r="C1134" s="110" t="s">
        <v>275</v>
      </c>
      <c r="D1134" s="111">
        <v>1</v>
      </c>
    </row>
    <row r="1135" spans="1:4">
      <c r="A1135" s="108">
        <v>956</v>
      </c>
      <c r="B1135" s="109">
        <v>431</v>
      </c>
      <c r="C1135" s="110" t="s">
        <v>275</v>
      </c>
      <c r="D1135" s="111">
        <v>2</v>
      </c>
    </row>
    <row r="1136" spans="1:4">
      <c r="A1136" s="108">
        <v>956</v>
      </c>
      <c r="B1136" s="109">
        <v>432</v>
      </c>
      <c r="C1136" s="110" t="s">
        <v>275</v>
      </c>
      <c r="D1136" s="111">
        <v>1</v>
      </c>
    </row>
    <row r="1137" spans="1:4">
      <c r="A1137" s="108">
        <v>957</v>
      </c>
      <c r="B1137" s="109">
        <v>432</v>
      </c>
      <c r="C1137" s="110" t="s">
        <v>276</v>
      </c>
      <c r="D1137" s="111">
        <v>1</v>
      </c>
    </row>
    <row r="1138" spans="1:4">
      <c r="A1138" s="108">
        <v>957</v>
      </c>
      <c r="B1138" s="109">
        <v>433</v>
      </c>
      <c r="C1138" s="110" t="s">
        <v>276</v>
      </c>
      <c r="D1138" s="111">
        <v>2</v>
      </c>
    </row>
    <row r="1139" spans="1:4">
      <c r="A1139" s="108">
        <v>958</v>
      </c>
      <c r="B1139" s="109">
        <v>434</v>
      </c>
      <c r="C1139" s="110" t="s">
        <v>277</v>
      </c>
      <c r="D1139" s="111">
        <v>2</v>
      </c>
    </row>
    <row r="1140" spans="1:4">
      <c r="A1140" s="108">
        <v>958</v>
      </c>
      <c r="B1140" s="109">
        <v>435</v>
      </c>
      <c r="C1140" s="110" t="s">
        <v>277</v>
      </c>
      <c r="D1140" s="111">
        <v>1</v>
      </c>
    </row>
    <row r="1141" spans="1:4">
      <c r="A1141" s="108">
        <v>959</v>
      </c>
      <c r="B1141" s="109">
        <v>160</v>
      </c>
      <c r="C1141" s="110" t="s">
        <v>278</v>
      </c>
      <c r="D1141" s="111">
        <v>2</v>
      </c>
    </row>
    <row r="1142" spans="1:4">
      <c r="A1142" s="108">
        <v>959</v>
      </c>
      <c r="B1142" s="109">
        <v>432</v>
      </c>
      <c r="C1142" s="110" t="s">
        <v>278</v>
      </c>
      <c r="D1142" s="111">
        <v>1</v>
      </c>
    </row>
    <row r="1143" spans="1:4">
      <c r="A1143" s="108">
        <v>959</v>
      </c>
      <c r="B1143" s="109">
        <v>436</v>
      </c>
      <c r="C1143" s="110" t="s">
        <v>278</v>
      </c>
      <c r="D1143" s="111">
        <v>2</v>
      </c>
    </row>
    <row r="1144" spans="1:4">
      <c r="A1144" s="108">
        <v>960</v>
      </c>
      <c r="B1144" s="109">
        <v>160</v>
      </c>
      <c r="C1144" s="110" t="s">
        <v>279</v>
      </c>
      <c r="D1144" s="111">
        <v>2</v>
      </c>
    </row>
    <row r="1145" spans="1:4">
      <c r="A1145" s="108">
        <v>960</v>
      </c>
      <c r="B1145" s="109">
        <v>435</v>
      </c>
      <c r="C1145" s="110" t="s">
        <v>279</v>
      </c>
      <c r="D1145" s="111">
        <v>1</v>
      </c>
    </row>
    <row r="1146" spans="1:4">
      <c r="A1146" s="108">
        <v>960</v>
      </c>
      <c r="B1146" s="109">
        <v>441</v>
      </c>
      <c r="C1146" s="110" t="s">
        <v>279</v>
      </c>
      <c r="D1146" s="111">
        <v>1</v>
      </c>
    </row>
    <row r="1147" spans="1:4">
      <c r="A1147" s="108">
        <v>961</v>
      </c>
      <c r="B1147" s="109">
        <v>427</v>
      </c>
      <c r="C1147" s="110" t="s">
        <v>280</v>
      </c>
      <c r="D1147" s="111">
        <v>1</v>
      </c>
    </row>
    <row r="1148" spans="1:4">
      <c r="A1148" s="108">
        <v>961</v>
      </c>
      <c r="B1148" s="109">
        <v>432</v>
      </c>
      <c r="C1148" s="110" t="s">
        <v>280</v>
      </c>
      <c r="D1148" s="111">
        <v>1</v>
      </c>
    </row>
    <row r="1149" spans="1:4">
      <c r="A1149" s="108">
        <v>961</v>
      </c>
      <c r="B1149" s="109">
        <v>437</v>
      </c>
      <c r="C1149" s="110" t="s">
        <v>280</v>
      </c>
      <c r="D1149" s="111">
        <v>2</v>
      </c>
    </row>
    <row r="1150" spans="1:4">
      <c r="A1150" s="108">
        <v>962</v>
      </c>
      <c r="B1150" s="109">
        <v>427</v>
      </c>
      <c r="C1150" s="110" t="s">
        <v>281</v>
      </c>
      <c r="D1150" s="111">
        <v>1</v>
      </c>
    </row>
    <row r="1151" spans="1:4">
      <c r="A1151" s="108">
        <v>962</v>
      </c>
      <c r="B1151" s="109">
        <v>435</v>
      </c>
      <c r="C1151" s="110" t="s">
        <v>281</v>
      </c>
      <c r="D1151" s="111">
        <v>1</v>
      </c>
    </row>
    <row r="1152" spans="1:4">
      <c r="A1152" s="108">
        <v>962</v>
      </c>
      <c r="B1152" s="109">
        <v>438</v>
      </c>
      <c r="C1152" s="110" t="s">
        <v>281</v>
      </c>
      <c r="D1152" s="111">
        <v>2</v>
      </c>
    </row>
    <row r="1153" spans="1:4">
      <c r="A1153" s="108">
        <v>963</v>
      </c>
      <c r="B1153" s="109">
        <v>160</v>
      </c>
      <c r="C1153" s="110" t="s">
        <v>282</v>
      </c>
      <c r="D1153" s="111">
        <v>2</v>
      </c>
    </row>
    <row r="1154" spans="1:4">
      <c r="A1154" s="108">
        <v>963</v>
      </c>
      <c r="B1154" s="109">
        <v>427</v>
      </c>
      <c r="C1154" s="110" t="s">
        <v>282</v>
      </c>
      <c r="D1154" s="111">
        <v>1</v>
      </c>
    </row>
    <row r="1155" spans="1:4">
      <c r="A1155" s="108">
        <v>963</v>
      </c>
      <c r="B1155" s="109">
        <v>435</v>
      </c>
      <c r="C1155" s="110" t="s">
        <v>282</v>
      </c>
      <c r="D1155" s="111">
        <v>1</v>
      </c>
    </row>
    <row r="1156" spans="1:4">
      <c r="A1156" s="108">
        <v>963</v>
      </c>
      <c r="B1156" s="109">
        <v>439</v>
      </c>
      <c r="C1156" s="110" t="s">
        <v>282</v>
      </c>
      <c r="D1156" s="111">
        <v>2</v>
      </c>
    </row>
    <row r="1157" spans="1:4">
      <c r="A1157" s="108">
        <v>964</v>
      </c>
      <c r="B1157" s="109">
        <v>160</v>
      </c>
      <c r="C1157" s="110" t="s">
        <v>283</v>
      </c>
      <c r="D1157" s="111">
        <v>2</v>
      </c>
    </row>
    <row r="1158" spans="1:4">
      <c r="A1158" s="108">
        <v>964</v>
      </c>
      <c r="B1158" s="109">
        <v>431</v>
      </c>
      <c r="C1158" s="110" t="s">
        <v>283</v>
      </c>
      <c r="D1158" s="111">
        <v>2</v>
      </c>
    </row>
    <row r="1159" spans="1:4">
      <c r="A1159" s="108">
        <v>964</v>
      </c>
      <c r="B1159" s="109">
        <v>440</v>
      </c>
      <c r="C1159" s="110" t="s">
        <v>283</v>
      </c>
      <c r="D1159" s="111">
        <v>1</v>
      </c>
    </row>
    <row r="1160" spans="1:4">
      <c r="A1160" s="108">
        <v>965</v>
      </c>
      <c r="B1160" s="109">
        <v>194</v>
      </c>
      <c r="C1160" s="110" t="s">
        <v>284</v>
      </c>
      <c r="D1160" s="111">
        <v>2</v>
      </c>
    </row>
    <row r="1161" spans="1:4">
      <c r="A1161" s="108">
        <v>965</v>
      </c>
      <c r="B1161" s="109">
        <v>489</v>
      </c>
      <c r="C1161" s="110" t="s">
        <v>284</v>
      </c>
      <c r="D1161" s="111">
        <v>1</v>
      </c>
    </row>
    <row r="1162" spans="1:4">
      <c r="A1162" s="108">
        <v>965</v>
      </c>
      <c r="B1162" s="109">
        <v>500</v>
      </c>
      <c r="C1162" s="110" t="s">
        <v>284</v>
      </c>
      <c r="D1162" s="111">
        <v>2</v>
      </c>
    </row>
    <row r="1163" spans="1:4">
      <c r="A1163" s="108">
        <v>966</v>
      </c>
      <c r="B1163" s="109">
        <v>488</v>
      </c>
      <c r="C1163" s="110" t="s">
        <v>131</v>
      </c>
      <c r="D1163" s="111" t="s">
        <v>71</v>
      </c>
    </row>
    <row r="1164" spans="1:4">
      <c r="A1164" s="108">
        <v>967</v>
      </c>
      <c r="B1164" s="109">
        <v>442</v>
      </c>
      <c r="C1164" s="110" t="s">
        <v>143</v>
      </c>
      <c r="D1164" s="111">
        <v>1</v>
      </c>
    </row>
    <row r="1165" spans="1:4">
      <c r="A1165" s="108">
        <v>967</v>
      </c>
      <c r="B1165" s="109">
        <v>443</v>
      </c>
      <c r="C1165" s="110" t="s">
        <v>143</v>
      </c>
      <c r="D1165" s="111">
        <v>2</v>
      </c>
    </row>
    <row r="1166" spans="1:4">
      <c r="A1166" s="108">
        <v>968</v>
      </c>
      <c r="B1166" s="109">
        <v>444</v>
      </c>
      <c r="C1166" s="110" t="s">
        <v>143</v>
      </c>
      <c r="D1166" s="111">
        <v>1</v>
      </c>
    </row>
    <row r="1167" spans="1:4">
      <c r="A1167" s="108">
        <v>969</v>
      </c>
      <c r="B1167" s="109">
        <v>443</v>
      </c>
      <c r="C1167" s="110" t="s">
        <v>284</v>
      </c>
      <c r="D1167" s="111">
        <v>2</v>
      </c>
    </row>
    <row r="1168" spans="1:4">
      <c r="A1168" s="108">
        <v>969</v>
      </c>
      <c r="B1168" s="109">
        <v>489</v>
      </c>
      <c r="C1168" s="110" t="s">
        <v>284</v>
      </c>
      <c r="D1168" s="111">
        <v>1</v>
      </c>
    </row>
    <row r="1169" spans="1:4">
      <c r="A1169" s="108">
        <v>969</v>
      </c>
      <c r="B1169" s="109">
        <v>501</v>
      </c>
      <c r="C1169" s="110" t="s">
        <v>284</v>
      </c>
      <c r="D1169" s="111">
        <v>1</v>
      </c>
    </row>
    <row r="1170" spans="1:4">
      <c r="A1170" s="108">
        <v>970</v>
      </c>
      <c r="B1170" s="109">
        <v>447</v>
      </c>
      <c r="C1170" s="110" t="s">
        <v>97</v>
      </c>
      <c r="D1170" s="111">
        <v>2</v>
      </c>
    </row>
    <row r="1171" spans="1:4">
      <c r="A1171" s="108">
        <v>970</v>
      </c>
      <c r="B1171" s="109">
        <v>448</v>
      </c>
      <c r="C1171" s="110" t="s">
        <v>97</v>
      </c>
      <c r="D1171" s="111">
        <v>1</v>
      </c>
    </row>
    <row r="1172" spans="1:4">
      <c r="A1172" s="108">
        <v>971</v>
      </c>
      <c r="B1172" s="109">
        <v>492</v>
      </c>
      <c r="C1172" s="110" t="s">
        <v>285</v>
      </c>
      <c r="D1172" s="111">
        <v>2</v>
      </c>
    </row>
    <row r="1173" spans="1:4">
      <c r="A1173" s="108">
        <v>971</v>
      </c>
      <c r="B1173" s="109">
        <v>493</v>
      </c>
      <c r="C1173" s="110" t="s">
        <v>285</v>
      </c>
      <c r="D1173" s="111">
        <v>1</v>
      </c>
    </row>
    <row r="1174" spans="1:4">
      <c r="A1174" s="108">
        <v>971</v>
      </c>
      <c r="B1174" s="109">
        <v>494</v>
      </c>
      <c r="C1174" s="110" t="s">
        <v>285</v>
      </c>
      <c r="D1174" s="111">
        <v>1</v>
      </c>
    </row>
    <row r="1175" spans="1:4">
      <c r="A1175" s="108">
        <v>972</v>
      </c>
      <c r="B1175" s="109">
        <v>502</v>
      </c>
      <c r="C1175" s="110" t="s">
        <v>319</v>
      </c>
      <c r="D1175" s="111">
        <v>1</v>
      </c>
    </row>
    <row r="1176" spans="1:4">
      <c r="A1176" s="108">
        <v>972</v>
      </c>
      <c r="B1176" s="109">
        <v>503</v>
      </c>
      <c r="C1176" s="110" t="s">
        <v>319</v>
      </c>
      <c r="D1176" s="111" t="s">
        <v>318</v>
      </c>
    </row>
    <row r="1177" spans="1:4">
      <c r="A1177" s="108">
        <v>973</v>
      </c>
      <c r="B1177" s="109">
        <v>453</v>
      </c>
      <c r="C1177" s="110" t="s">
        <v>141</v>
      </c>
      <c r="D1177" s="111">
        <v>1</v>
      </c>
    </row>
    <row r="1178" spans="1:4">
      <c r="A1178" s="108">
        <v>973</v>
      </c>
      <c r="B1178" s="109">
        <v>454</v>
      </c>
      <c r="C1178" s="110" t="s">
        <v>141</v>
      </c>
      <c r="D1178" s="111">
        <v>2</v>
      </c>
    </row>
    <row r="1179" spans="1:4">
      <c r="A1179" s="108">
        <v>974</v>
      </c>
      <c r="B1179" s="109">
        <v>455</v>
      </c>
      <c r="C1179" s="110" t="s">
        <v>167</v>
      </c>
      <c r="D1179" s="111">
        <v>2</v>
      </c>
    </row>
    <row r="1180" spans="1:4">
      <c r="A1180" s="108">
        <v>975</v>
      </c>
      <c r="B1180" s="109">
        <v>504</v>
      </c>
      <c r="C1180" s="110" t="s">
        <v>378</v>
      </c>
      <c r="D1180" s="111">
        <v>1</v>
      </c>
    </row>
    <row r="1181" spans="1:4">
      <c r="A1181" s="108">
        <v>975</v>
      </c>
      <c r="B1181" s="109">
        <v>505</v>
      </c>
      <c r="C1181" s="110" t="s">
        <v>378</v>
      </c>
      <c r="D1181" s="111">
        <v>2</v>
      </c>
    </row>
    <row r="1182" spans="1:4">
      <c r="A1182" s="108">
        <v>976</v>
      </c>
      <c r="B1182" s="109">
        <v>506</v>
      </c>
      <c r="C1182" s="110" t="s">
        <v>379</v>
      </c>
      <c r="D1182" s="111">
        <v>1</v>
      </c>
    </row>
    <row r="1183" spans="1:4">
      <c r="A1183" s="108">
        <v>976</v>
      </c>
      <c r="B1183" s="109">
        <v>507</v>
      </c>
      <c r="C1183" s="110" t="s">
        <v>379</v>
      </c>
      <c r="D1183" s="111">
        <v>2</v>
      </c>
    </row>
    <row r="1184" spans="1:4">
      <c r="A1184" s="108">
        <v>978</v>
      </c>
      <c r="B1184" s="109">
        <v>462</v>
      </c>
      <c r="C1184" s="110" t="s">
        <v>125</v>
      </c>
      <c r="D1184" s="111" t="s">
        <v>71</v>
      </c>
    </row>
    <row r="1185" spans="1:4">
      <c r="A1185" s="108">
        <v>979</v>
      </c>
      <c r="B1185" s="109">
        <v>463</v>
      </c>
      <c r="C1185" s="110" t="s">
        <v>164</v>
      </c>
      <c r="D1185" s="111" t="s">
        <v>311</v>
      </c>
    </row>
    <row r="1186" spans="1:4">
      <c r="A1186" s="108">
        <v>980</v>
      </c>
      <c r="B1186" s="109">
        <v>466</v>
      </c>
      <c r="C1186" s="110" t="s">
        <v>286</v>
      </c>
      <c r="D1186" s="111">
        <v>2</v>
      </c>
    </row>
    <row r="1187" spans="1:4">
      <c r="A1187" s="108">
        <v>980</v>
      </c>
      <c r="B1187" s="109">
        <v>467</v>
      </c>
      <c r="C1187" s="110" t="s">
        <v>286</v>
      </c>
      <c r="D1187" s="111">
        <v>1</v>
      </c>
    </row>
    <row r="1188" spans="1:4">
      <c r="A1188" s="108">
        <v>981</v>
      </c>
      <c r="B1188" s="109">
        <v>468</v>
      </c>
      <c r="C1188" s="110" t="s">
        <v>287</v>
      </c>
      <c r="D1188" s="111" t="s">
        <v>71</v>
      </c>
    </row>
    <row r="1189" spans="1:4">
      <c r="A1189" s="108">
        <v>982</v>
      </c>
      <c r="B1189" s="109">
        <v>508</v>
      </c>
      <c r="C1189" s="110" t="s">
        <v>380</v>
      </c>
      <c r="D1189" s="111">
        <v>2</v>
      </c>
    </row>
    <row r="1190" spans="1:4">
      <c r="A1190" s="108">
        <v>982</v>
      </c>
      <c r="B1190" s="109">
        <v>509</v>
      </c>
      <c r="C1190" s="110" t="s">
        <v>380</v>
      </c>
      <c r="D1190" s="111">
        <v>1</v>
      </c>
    </row>
    <row r="1191" spans="1:4">
      <c r="A1191" s="108">
        <v>983</v>
      </c>
      <c r="B1191" s="109">
        <v>510</v>
      </c>
      <c r="C1191" s="110" t="s">
        <v>381</v>
      </c>
      <c r="D1191" s="111">
        <v>2</v>
      </c>
    </row>
    <row r="1192" spans="1:4">
      <c r="A1192" s="108">
        <v>983</v>
      </c>
      <c r="B1192" s="109">
        <v>511</v>
      </c>
      <c r="C1192" s="110" t="s">
        <v>381</v>
      </c>
      <c r="D1192" s="111">
        <v>1</v>
      </c>
    </row>
    <row r="1193" spans="1:4" s="138" customFormat="1">
      <c r="A1193" s="108">
        <v>984</v>
      </c>
      <c r="B1193" s="109">
        <v>512</v>
      </c>
      <c r="C1193" s="110" t="s">
        <v>434</v>
      </c>
      <c r="D1193" s="111">
        <v>1</v>
      </c>
    </row>
    <row r="1194" spans="1:4" s="138" customFormat="1">
      <c r="A1194" s="108">
        <v>984</v>
      </c>
      <c r="B1194" s="109">
        <v>513</v>
      </c>
      <c r="C1194" s="110" t="s">
        <v>434</v>
      </c>
      <c r="D1194" s="111">
        <v>2</v>
      </c>
    </row>
    <row r="1195" spans="1:4" s="138" customFormat="1">
      <c r="A1195" s="108">
        <v>985</v>
      </c>
      <c r="B1195" s="109">
        <v>514</v>
      </c>
      <c r="C1195" s="110" t="s">
        <v>435</v>
      </c>
      <c r="D1195" s="111">
        <v>1</v>
      </c>
    </row>
    <row r="1196" spans="1:4" s="138" customFormat="1">
      <c r="A1196" s="108">
        <v>985</v>
      </c>
      <c r="B1196" s="109">
        <v>515</v>
      </c>
      <c r="C1196" s="110" t="s">
        <v>435</v>
      </c>
      <c r="D1196" s="111">
        <v>2</v>
      </c>
    </row>
    <row r="1197" spans="1:4">
      <c r="A1197" s="108">
        <v>989</v>
      </c>
      <c r="B1197" s="109">
        <v>475</v>
      </c>
      <c r="C1197" s="110" t="s">
        <v>180</v>
      </c>
      <c r="D1197" s="111">
        <v>2</v>
      </c>
    </row>
    <row r="1198" spans="1:4">
      <c r="A1198" s="108">
        <v>989</v>
      </c>
      <c r="B1198" s="109">
        <v>476</v>
      </c>
      <c r="C1198" s="110" t="s">
        <v>180</v>
      </c>
      <c r="D1198" s="111">
        <v>1</v>
      </c>
    </row>
    <row r="1199" spans="1:4">
      <c r="A1199" s="108">
        <v>990</v>
      </c>
      <c r="B1199" s="109">
        <v>477</v>
      </c>
      <c r="C1199" s="110" t="s">
        <v>181</v>
      </c>
      <c r="D1199" s="111" t="s">
        <v>71</v>
      </c>
    </row>
    <row r="1200" spans="1:4">
      <c r="A1200" s="108">
        <v>991</v>
      </c>
      <c r="B1200" s="109">
        <v>478</v>
      </c>
      <c r="C1200" s="110" t="s">
        <v>131</v>
      </c>
      <c r="D1200" s="111" t="s">
        <v>71</v>
      </c>
    </row>
    <row r="1201" spans="1:4">
      <c r="A1201" s="108">
        <v>996</v>
      </c>
      <c r="B1201" s="109">
        <v>485</v>
      </c>
      <c r="C1201" s="110" t="s">
        <v>211</v>
      </c>
      <c r="D1201" s="111">
        <v>2</v>
      </c>
    </row>
    <row r="1202" spans="1:4">
      <c r="A1202" s="108">
        <v>996</v>
      </c>
      <c r="B1202" s="109">
        <v>486</v>
      </c>
      <c r="C1202" s="110" t="s">
        <v>211</v>
      </c>
      <c r="D1202" s="111">
        <v>1</v>
      </c>
    </row>
    <row r="1203" spans="1:4">
      <c r="A1203" s="108">
        <v>996</v>
      </c>
      <c r="B1203" s="109">
        <v>487</v>
      </c>
      <c r="C1203" s="110" t="s">
        <v>211</v>
      </c>
      <c r="D1203" s="111">
        <v>2</v>
      </c>
    </row>
    <row r="1204" spans="1:4">
      <c r="A1204" s="108">
        <v>997</v>
      </c>
      <c r="B1204" s="109">
        <v>490</v>
      </c>
      <c r="C1204" s="110" t="s">
        <v>288</v>
      </c>
      <c r="D1204" s="111" t="s">
        <v>318</v>
      </c>
    </row>
    <row r="1205" spans="1:4">
      <c r="A1205" s="108">
        <v>997</v>
      </c>
      <c r="B1205" s="109">
        <v>491</v>
      </c>
      <c r="C1205" s="110" t="s">
        <v>288</v>
      </c>
      <c r="D1205" s="111">
        <v>1</v>
      </c>
    </row>
  </sheetData>
  <autoFilter ref="A28:D1205" xr:uid="{00000000-0009-0000-0000-00000A000000}"/>
  <mergeCells count="1">
    <mergeCell ref="A1:B1"/>
  </mergeCells>
  <hyperlinks>
    <hyperlink ref="A1" location="Overview!A1" display="Back to Overview" xr:uid="{00000000-0004-0000-0A00-000000000000}"/>
    <hyperlink ref="A1:B1" location="Overview!A1" display="Back to Overview" xr:uid="{00000000-0004-0000-0A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Z24"/>
  <sheetViews>
    <sheetView workbookViewId="0"/>
  </sheetViews>
  <sheetFormatPr defaultColWidth="9.140625" defaultRowHeight="12.75"/>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s>
  <sheetData>
    <row r="1" spans="1:156">
      <c r="B1" s="97" t="s">
        <v>32</v>
      </c>
    </row>
    <row r="2" spans="1:156" s="2" customFormat="1" ht="21.75" customHeight="1">
      <c r="B2" s="256" t="str">
        <f>Overview!B4&amp; " - Effective between "&amp;Overview!D4&amp;" and "&amp;Overview!E4&amp;" - "&amp;Overview!F4</f>
        <v>The Electricity Network Company _D - Effective between 01/04/2027 and 31/03/2028 - Final</v>
      </c>
      <c r="C2" s="257"/>
      <c r="D2" s="257"/>
      <c r="E2" s="257"/>
      <c r="F2" s="257"/>
      <c r="G2" s="257"/>
      <c r="H2" s="257"/>
      <c r="I2" s="257"/>
      <c r="J2" s="257"/>
      <c r="K2" s="257"/>
      <c r="L2" s="257"/>
      <c r="M2" s="257"/>
      <c r="N2" s="257"/>
      <c r="O2" s="257"/>
      <c r="P2" s="257"/>
      <c r="Q2" s="257"/>
      <c r="R2" s="257"/>
      <c r="S2" s="257"/>
      <c r="T2" s="258"/>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row>
    <row r="3" spans="1:156" s="119" customFormat="1" ht="9" customHeight="1">
      <c r="A3" s="118"/>
      <c r="B3" s="118"/>
      <c r="C3" s="118"/>
      <c r="D3" s="118"/>
      <c r="E3" s="118"/>
      <c r="F3" s="118"/>
      <c r="G3" s="118"/>
      <c r="H3" s="118"/>
      <c r="I3" s="118"/>
      <c r="J3" s="118"/>
      <c r="K3" s="118"/>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row>
    <row r="4" spans="1:156" ht="26.25" customHeight="1">
      <c r="B4" s="262" t="s">
        <v>389</v>
      </c>
      <c r="C4" s="263"/>
      <c r="D4" s="263"/>
      <c r="E4" s="263"/>
      <c r="F4" s="263"/>
      <c r="G4" s="263"/>
      <c r="H4" s="263"/>
      <c r="I4" s="264"/>
      <c r="L4" s="262" t="s">
        <v>405</v>
      </c>
      <c r="M4" s="263"/>
      <c r="N4" s="263"/>
      <c r="O4" s="263"/>
      <c r="P4" s="263"/>
      <c r="Q4" s="263"/>
      <c r="R4" s="263"/>
      <c r="S4" s="263"/>
      <c r="T4" s="264"/>
    </row>
    <row r="5" spans="1:156" ht="18" customHeight="1">
      <c r="B5" s="266" t="s">
        <v>426</v>
      </c>
      <c r="C5" s="266"/>
      <c r="D5" s="266"/>
      <c r="E5" s="266"/>
      <c r="F5" s="266"/>
      <c r="G5" s="266"/>
      <c r="H5" s="266"/>
      <c r="I5" s="266"/>
      <c r="L5" s="266" t="s">
        <v>428</v>
      </c>
      <c r="M5" s="266"/>
      <c r="N5" s="266"/>
      <c r="O5" s="266"/>
      <c r="P5" s="266"/>
      <c r="Q5" s="266"/>
      <c r="R5" s="266"/>
      <c r="S5" s="266"/>
      <c r="T5" s="266"/>
    </row>
    <row r="6" spans="1:156" s="120" customFormat="1" ht="27.75" customHeight="1">
      <c r="B6" s="265" t="s">
        <v>432</v>
      </c>
      <c r="C6" s="265"/>
      <c r="D6" s="265"/>
      <c r="E6" s="265"/>
      <c r="F6" s="265"/>
      <c r="G6" s="265"/>
      <c r="H6" s="265"/>
      <c r="I6" s="265"/>
      <c r="L6" s="265" t="s">
        <v>433</v>
      </c>
      <c r="M6" s="265"/>
      <c r="N6" s="265"/>
      <c r="O6" s="265"/>
      <c r="P6" s="265"/>
      <c r="Q6" s="265"/>
      <c r="R6" s="265"/>
      <c r="S6" s="265"/>
      <c r="T6" s="265"/>
    </row>
    <row r="7" spans="1:156" ht="18" customHeight="1">
      <c r="B7" s="266" t="s">
        <v>427</v>
      </c>
      <c r="C7" s="266"/>
      <c r="D7" s="266"/>
      <c r="E7" s="266"/>
      <c r="F7" s="266"/>
      <c r="G7" s="266"/>
      <c r="H7" s="266"/>
      <c r="I7" s="266"/>
      <c r="L7" s="266" t="s">
        <v>429</v>
      </c>
      <c r="M7" s="266"/>
      <c r="N7" s="266"/>
      <c r="O7" s="266"/>
      <c r="P7" s="266"/>
      <c r="Q7" s="266"/>
      <c r="R7" s="266"/>
      <c r="S7" s="266"/>
      <c r="T7" s="266"/>
    </row>
    <row r="8" spans="1:156" ht="8.25" customHeight="1"/>
    <row r="9" spans="1:156" ht="72" customHeight="1">
      <c r="B9" s="121" t="s">
        <v>430</v>
      </c>
      <c r="C9" s="122" t="str">
        <f>'Annex 1 LV, HV and UMS charges'!D12</f>
        <v>Red/black unit charge
p/kWh</v>
      </c>
      <c r="D9" s="122" t="str">
        <f>'Annex 1 LV, HV and UMS charges'!E12</f>
        <v>Amber/yellow unit charge
p/kWh</v>
      </c>
      <c r="E9" s="122" t="str">
        <f>'Annex 1 LV, HV and UMS charges'!F12</f>
        <v>Green unit charge
p/kWh</v>
      </c>
      <c r="F9" s="122" t="str">
        <f>'Annex 1 LV, HV and UMS charges'!G12</f>
        <v>Fixed charge p/MPAN/day</v>
      </c>
      <c r="G9" s="122" t="str">
        <f>'Annex 1 LV, HV and UMS charges'!H12</f>
        <v>Capacity charge p/kVA/day</v>
      </c>
      <c r="H9" s="122" t="str">
        <f>'Annex 1 LV, HV and UMS charges'!I12</f>
        <v>Exceeded capacity charge
p/kVA/day</v>
      </c>
      <c r="I9" s="122" t="str">
        <f>'Annex 1 LV, HV and UMS charges'!J12</f>
        <v>Reactive power charge
p/kVArh</v>
      </c>
      <c r="L9" s="121" t="s">
        <v>431</v>
      </c>
      <c r="M9" s="140" t="str">
        <f>'Annex 2 EHV charges'!H10</f>
        <v>Import
Super Red
unit charge
(p/kWh)</v>
      </c>
      <c r="N9" s="140" t="str">
        <f>'Annex 2 EHV charges'!I10</f>
        <v>Import
fixed charge
(p/day)</v>
      </c>
      <c r="O9" s="140" t="str">
        <f>'Annex 2 EHV charges'!J10</f>
        <v>Import
capacity charge
(p/kVA/day)</v>
      </c>
      <c r="P9" s="140" t="str">
        <f>'Annex 2 EHV charges'!K10</f>
        <v>Import
exceeded capacity charge
(p/kVA/day)</v>
      </c>
      <c r="Q9" s="141" t="str">
        <f>'Annex 2 EHV charges'!L10</f>
        <v>Export
Super Red
unit charge
(p/kWh)</v>
      </c>
      <c r="R9" s="141" t="str">
        <f>'Annex 2 EHV charges'!M10</f>
        <v>Export
fixed charge
(p/day)</v>
      </c>
      <c r="S9" s="141" t="str">
        <f>'Annex 2 EHV charges'!N10</f>
        <v>Export
capacity charge
(p/kVA/day)</v>
      </c>
      <c r="T9" s="141" t="str">
        <f>'Annex 2 EHV charges'!O10</f>
        <v>Export
exceeded capacity charge
(p/kVA/day)</v>
      </c>
    </row>
    <row r="10" spans="1:156" ht="30" customHeight="1">
      <c r="B10" s="112"/>
      <c r="C10" s="136" t="str">
        <f>IFERROR(VLOOKUP($B$10,'Annex 1 LV, HV and UMS charges'!$A:$K,4,FALSE),"")</f>
        <v/>
      </c>
      <c r="D10" s="137" t="str">
        <f>IFERROR(VLOOKUP($B$10,'Annex 1 LV, HV and UMS charges'!$A:$K,5,FALSE),"")</f>
        <v/>
      </c>
      <c r="E10" s="137" t="str">
        <f>IFERROR(VLOOKUP($B$10,'Annex 1 LV, HV and UMS charges'!$A:$K,6,FALSE),"")</f>
        <v/>
      </c>
      <c r="F10" s="114" t="str">
        <f>IFERROR(VLOOKUP($B$10,'Annex 1 LV, HV and UMS charges'!$A:$K,7,FALSE),"")</f>
        <v/>
      </c>
      <c r="G10" s="114" t="str">
        <f>IFERROR(VLOOKUP($B$10,'Annex 1 LV, HV and UMS charges'!$A:$K,8,FALSE),"")</f>
        <v/>
      </c>
      <c r="H10" s="114" t="str">
        <f>IFERROR(VLOOKUP($B$10,'Annex 1 LV, HV and UMS charges'!$A:$K,9,FALSE),"")</f>
        <v/>
      </c>
      <c r="I10" s="114" t="str">
        <f>IFERROR(VLOOKUP($B$10,'Annex 1 LV, HV and UMS charges'!$A:$K,10,FALSE),"")</f>
        <v/>
      </c>
      <c r="L10" s="112"/>
      <c r="M10" s="114" t="str">
        <f>IFERROR(VLOOKUP($L$10,'Annex 2 EHV charges'!$G:$O,2,FALSE),"")</f>
        <v/>
      </c>
      <c r="N10" s="114" t="str">
        <f>IFERROR(VLOOKUP($L$10,'Annex 2 EHV charges'!$G:$O,3,FALSE),"")</f>
        <v/>
      </c>
      <c r="O10" s="114" t="str">
        <f>IFERROR(VLOOKUP($L$10,'Annex 2 EHV charges'!$G:$O,4,FALSE),"")</f>
        <v/>
      </c>
      <c r="P10" s="114" t="str">
        <f>IFERROR(VLOOKUP($L$10,'Annex 2 EHV charges'!$G:$O,5,FALSE),"")</f>
        <v/>
      </c>
      <c r="Q10" s="124" t="str">
        <f>IFERROR(VLOOKUP($L$10,'Annex 2 EHV charges'!$G:$O,6,FALSE),"")</f>
        <v/>
      </c>
      <c r="R10" s="124" t="str">
        <f>IFERROR(VLOOKUP($L$10,'Annex 2 EHV charges'!$G:$O,7,FALSE),"")</f>
        <v/>
      </c>
      <c r="S10" s="124" t="str">
        <f>IFERROR(VLOOKUP($L$10,'Annex 2 EHV charges'!$G:$O,8,FALSE),"")</f>
        <v/>
      </c>
      <c r="T10" s="124" t="str">
        <f>IFERROR(VLOOKUP($L$10,'Annex 2 EHV charges'!$G:$O,9,FALSE),"")</f>
        <v/>
      </c>
    </row>
    <row r="11" spans="1:156" ht="7.5" customHeight="1"/>
    <row r="12" spans="1:156" ht="88.5" customHeight="1">
      <c r="B12" s="125" t="s">
        <v>392</v>
      </c>
      <c r="C12" s="122" t="s">
        <v>406</v>
      </c>
      <c r="D12" s="122" t="s">
        <v>407</v>
      </c>
      <c r="E12" s="122" t="s">
        <v>408</v>
      </c>
      <c r="F12" s="122" t="s">
        <v>393</v>
      </c>
      <c r="G12" s="122" t="s">
        <v>390</v>
      </c>
      <c r="H12" s="122" t="s">
        <v>391</v>
      </c>
      <c r="I12" s="122" t="s">
        <v>547</v>
      </c>
      <c r="L12" s="125" t="s">
        <v>392</v>
      </c>
      <c r="M12" s="122" t="s">
        <v>416</v>
      </c>
      <c r="N12" s="122" t="s">
        <v>393</v>
      </c>
      <c r="O12" s="122" t="s">
        <v>412</v>
      </c>
      <c r="P12" s="122" t="s">
        <v>547</v>
      </c>
      <c r="Q12" s="123" t="s">
        <v>414</v>
      </c>
      <c r="R12" s="123" t="s">
        <v>393</v>
      </c>
      <c r="S12" s="123" t="s">
        <v>413</v>
      </c>
      <c r="T12" s="123" t="s">
        <v>547</v>
      </c>
    </row>
    <row r="13" spans="1:156" ht="30" customHeight="1">
      <c r="B13" s="126" t="s">
        <v>394</v>
      </c>
      <c r="C13" s="131"/>
      <c r="D13" s="131"/>
      <c r="E13" s="131"/>
      <c r="F13" s="131"/>
      <c r="G13" s="131"/>
      <c r="H13" s="131"/>
      <c r="I13" s="131"/>
      <c r="L13" s="126" t="s">
        <v>394</v>
      </c>
      <c r="M13" s="115"/>
      <c r="N13" s="115"/>
      <c r="O13" s="115"/>
      <c r="P13" s="115"/>
      <c r="Q13" s="116"/>
      <c r="R13" s="116">
        <f>N13</f>
        <v>0</v>
      </c>
      <c r="S13" s="116"/>
      <c r="T13" s="116"/>
    </row>
    <row r="14" spans="1:156" ht="30" customHeight="1">
      <c r="B14" s="127" t="s">
        <v>396</v>
      </c>
      <c r="C14" s="113">
        <f>C13</f>
        <v>0</v>
      </c>
      <c r="D14" s="113">
        <f t="shared" ref="D14:G14" si="0">D13</f>
        <v>0</v>
      </c>
      <c r="E14" s="113">
        <f t="shared" si="0"/>
        <v>0</v>
      </c>
      <c r="F14" s="113">
        <f t="shared" si="0"/>
        <v>0</v>
      </c>
      <c r="G14" s="113">
        <f t="shared" si="0"/>
        <v>0</v>
      </c>
      <c r="H14" s="113">
        <f>H13</f>
        <v>0</v>
      </c>
      <c r="I14" s="113">
        <f>I13</f>
        <v>0</v>
      </c>
      <c r="L14" s="127" t="s">
        <v>396</v>
      </c>
      <c r="M14" s="113">
        <f>M13</f>
        <v>0</v>
      </c>
      <c r="N14" s="113">
        <f t="shared" ref="N14:T14" si="1">N13</f>
        <v>0</v>
      </c>
      <c r="O14" s="113">
        <f t="shared" si="1"/>
        <v>0</v>
      </c>
      <c r="P14" s="113">
        <f t="shared" si="1"/>
        <v>0</v>
      </c>
      <c r="Q14" s="117">
        <f t="shared" si="1"/>
        <v>0</v>
      </c>
      <c r="R14" s="117">
        <f t="shared" si="1"/>
        <v>0</v>
      </c>
      <c r="S14" s="117">
        <f t="shared" si="1"/>
        <v>0</v>
      </c>
      <c r="T14" s="117">
        <f t="shared" si="1"/>
        <v>0</v>
      </c>
    </row>
    <row r="15" spans="1:156" ht="7.5" customHeight="1"/>
    <row r="16" spans="1:156" ht="63.75" customHeight="1">
      <c r="B16" s="125" t="s">
        <v>395</v>
      </c>
      <c r="C16" s="122" t="s">
        <v>409</v>
      </c>
      <c r="D16" s="122" t="s">
        <v>410</v>
      </c>
      <c r="E16" s="122" t="s">
        <v>411</v>
      </c>
      <c r="F16" s="122" t="s">
        <v>401</v>
      </c>
      <c r="G16" s="122" t="s">
        <v>400</v>
      </c>
      <c r="H16" s="122" t="s">
        <v>399</v>
      </c>
      <c r="I16" s="122" t="s">
        <v>548</v>
      </c>
      <c r="L16" s="125" t="s">
        <v>395</v>
      </c>
      <c r="M16" s="122" t="s">
        <v>417</v>
      </c>
      <c r="N16" s="122" t="s">
        <v>415</v>
      </c>
      <c r="O16" s="122" t="s">
        <v>420</v>
      </c>
      <c r="P16" s="122" t="s">
        <v>549</v>
      </c>
      <c r="Q16" s="123" t="s">
        <v>418</v>
      </c>
      <c r="R16" s="123" t="s">
        <v>419</v>
      </c>
      <c r="S16" s="123" t="s">
        <v>421</v>
      </c>
      <c r="T16" s="123" t="s">
        <v>550</v>
      </c>
    </row>
    <row r="17" spans="2:20" ht="30" customHeight="1">
      <c r="B17" s="126" t="s">
        <v>397</v>
      </c>
      <c r="C17" s="132" t="str">
        <f>IFERROR(C10*C13/100,"")</f>
        <v/>
      </c>
      <c r="D17" s="132" t="str">
        <f t="shared" ref="D17:H17" si="2">IFERROR(D10*D13/100,"")</f>
        <v/>
      </c>
      <c r="E17" s="132" t="str">
        <f t="shared" si="2"/>
        <v/>
      </c>
      <c r="F17" s="132" t="str">
        <f t="shared" si="2"/>
        <v/>
      </c>
      <c r="G17" s="132" t="str">
        <f>IFERROR(G10*G13*F13/100,"")</f>
        <v/>
      </c>
      <c r="H17" s="132" t="str">
        <f t="shared" si="2"/>
        <v/>
      </c>
      <c r="I17" s="132" t="str">
        <f>IFERROR(I10*I13*F13/100,"")</f>
        <v/>
      </c>
      <c r="L17" s="128" t="s">
        <v>397</v>
      </c>
      <c r="M17" s="132" t="str">
        <f>IFERROR(M10*M13/100,"")</f>
        <v/>
      </c>
      <c r="N17" s="132" t="str">
        <f>IFERROR(N10*N13/100,"")</f>
        <v/>
      </c>
      <c r="O17" s="132" t="str">
        <f>IFERROR(O10*O13*N13/100,"")</f>
        <v/>
      </c>
      <c r="P17" s="132" t="str">
        <f>IFERROR(P10*P13*N13/100,"")</f>
        <v/>
      </c>
      <c r="Q17" s="133" t="str">
        <f>IFERROR(Q10*Q13/100,"")</f>
        <v/>
      </c>
      <c r="R17" s="133" t="str">
        <f>IFERROR(R10*R13/100,"")</f>
        <v/>
      </c>
      <c r="S17" s="133" t="str">
        <f>IFERROR(S10*S13*R13/100,"")</f>
        <v/>
      </c>
      <c r="T17" s="133" t="str">
        <f>IFERROR(T10*T13*R13/100,"")</f>
        <v/>
      </c>
    </row>
    <row r="18" spans="2:20" ht="30" customHeight="1">
      <c r="B18" s="127" t="s">
        <v>398</v>
      </c>
      <c r="C18" s="134" t="str">
        <f>IFERROR(C10*C14/100,"")</f>
        <v/>
      </c>
      <c r="D18" s="134" t="str">
        <f t="shared" ref="D18:H18" si="3">IFERROR(D10*D14/100,"")</f>
        <v/>
      </c>
      <c r="E18" s="134" t="str">
        <f t="shared" si="3"/>
        <v/>
      </c>
      <c r="F18" s="134" t="str">
        <f t="shared" si="3"/>
        <v/>
      </c>
      <c r="G18" s="134" t="str">
        <f>IFERROR(G10*G14*F14/100,"")</f>
        <v/>
      </c>
      <c r="H18" s="134" t="str">
        <f t="shared" si="3"/>
        <v/>
      </c>
      <c r="I18" s="134" t="str">
        <f>IFERROR(I10*I14*F14/100,"")</f>
        <v/>
      </c>
      <c r="L18" s="129" t="s">
        <v>398</v>
      </c>
      <c r="M18" s="134" t="str">
        <f>IFERROR(M10*M14/100,"")</f>
        <v/>
      </c>
      <c r="N18" s="134" t="str">
        <f t="shared" ref="N18" si="4">IFERROR(N10*N14/100,"")</f>
        <v/>
      </c>
      <c r="O18" s="134" t="str">
        <f>IFERROR(O10*O14*N14/100,"")</f>
        <v/>
      </c>
      <c r="P18" s="134" t="str">
        <f>IFERROR(P10*P14*N14/100,"")</f>
        <v/>
      </c>
      <c r="Q18" s="135" t="str">
        <f>IFERROR(Q10*Q14/100,"")</f>
        <v/>
      </c>
      <c r="R18" s="135" t="str">
        <f t="shared" ref="R18" si="5">IFERROR(R10*R14/100,"")</f>
        <v/>
      </c>
      <c r="S18" s="135" t="str">
        <f>IFERROR(S10*S14*R14/100,"")</f>
        <v/>
      </c>
      <c r="T18" s="135" t="str">
        <f>IFERROR(T10*T14*R14/100,"")</f>
        <v/>
      </c>
    </row>
    <row r="19" spans="2:20" ht="7.5" customHeight="1"/>
    <row r="20" spans="2:20" ht="39.75" customHeight="1">
      <c r="C20" s="130" t="s">
        <v>402</v>
      </c>
      <c r="M20" s="122" t="s">
        <v>422</v>
      </c>
      <c r="N20" s="123" t="s">
        <v>423</v>
      </c>
    </row>
    <row r="21" spans="2:20" ht="30" customHeight="1">
      <c r="B21" s="126" t="s">
        <v>397</v>
      </c>
      <c r="C21" s="132">
        <f>SUM(C17:I17)</f>
        <v>0</v>
      </c>
      <c r="L21" s="126" t="s">
        <v>397</v>
      </c>
      <c r="M21" s="132">
        <f>SUM(M17:P17)</f>
        <v>0</v>
      </c>
      <c r="N21" s="133">
        <f>SUM(Q17:T17)</f>
        <v>0</v>
      </c>
    </row>
    <row r="22" spans="2:20" ht="30" customHeight="1">
      <c r="B22" s="127" t="s">
        <v>398</v>
      </c>
      <c r="C22" s="134">
        <f>SUM(C18:I18)</f>
        <v>0</v>
      </c>
      <c r="L22" s="127" t="s">
        <v>398</v>
      </c>
      <c r="M22" s="134">
        <f>SUM(M18:P18)</f>
        <v>0</v>
      </c>
      <c r="N22" s="135">
        <f>SUM(Q18:T18)</f>
        <v>0</v>
      </c>
    </row>
    <row r="24" spans="2:20" ht="30.75" customHeight="1">
      <c r="B24" s="259" t="s">
        <v>424</v>
      </c>
      <c r="C24" s="260"/>
      <c r="D24" s="261"/>
      <c r="L24" s="259" t="s">
        <v>425</v>
      </c>
      <c r="M24" s="260"/>
      <c r="N24" s="26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expression" dxfId="8" priority="12">
      <formula>OR(C10="",C10=0)</formula>
    </cfRule>
  </conditionalFormatting>
  <conditionalFormatting sqref="C12:I12">
    <cfRule type="expression" dxfId="7" priority="16">
      <formula>OR(C10="",C10=0)</formula>
    </cfRule>
  </conditionalFormatting>
  <conditionalFormatting sqref="C16:I16">
    <cfRule type="expression" dxfId="6" priority="14">
      <formula>OR(C10="",C10=0)</formula>
    </cfRule>
  </conditionalFormatting>
  <conditionalFormatting sqref="M9:P9">
    <cfRule type="expression" dxfId="5" priority="11">
      <formula>OR(M10="",M10=0)</formula>
    </cfRule>
  </conditionalFormatting>
  <conditionalFormatting sqref="M12:P12">
    <cfRule type="expression" dxfId="4" priority="7">
      <formula>OR(M10="",M10=0)</formula>
    </cfRule>
  </conditionalFormatting>
  <conditionalFormatting sqref="M16:P16">
    <cfRule type="expression" dxfId="3" priority="9">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xr:uid="{00000000-0004-0000-0B00-000000000000}"/>
  </hyperlinks>
  <pageMargins left="0.7" right="0.7" top="0.75" bottom="0.75" header="0.3" footer="0.3"/>
  <pageSetup paperSize="9" orientation="portrait" r:id="rId1"/>
  <ignoredErrors>
    <ignoredError sqref="G17:G18" formula="1"/>
    <ignoredError sqref="M14:T14 C14:I14 R13"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B00-000000000000}">
          <x14:formula1>
            <xm:f>'Annex 2 EHV charges'!$G$11:$G$511</xm:f>
          </x14:formula1>
          <xm:sqref>L10</xm:sqref>
        </x14:dataValidation>
        <x14:dataValidation type="list" errorStyle="information" allowBlank="1" showInputMessage="1" showErrorMessage="1" promptTitle="Tariff selection" prompt="Choose tariff from drop down list" xr:uid="{00000000-0002-0000-0B00-000001000000}">
          <x14:formula1>
            <xm:f>'Annex 1 LV, HV and UMS charges'!$A$13:$A$28</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zoomScale="80" zoomScaleNormal="80" zoomScaleSheetLayoutView="100" workbookViewId="0"/>
  </sheetViews>
  <sheetFormatPr defaultColWidth="9.140625" defaultRowHeight="27.75" customHeight="1"/>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9" customWidth="1"/>
    <col min="10" max="10" width="17.5703125" style="5" customWidth="1"/>
    <col min="11" max="11" width="17.5703125" style="6" customWidth="1"/>
    <col min="12" max="12" width="12.140625" style="4" customWidth="1"/>
    <col min="13" max="13" width="10.7109375" style="4" customWidth="1"/>
    <col min="14" max="19" width="15.5703125" style="2" customWidth="1"/>
    <col min="20" max="16384" width="9.140625" style="2"/>
  </cols>
  <sheetData>
    <row r="1" spans="1:14" ht="27.75" customHeight="1">
      <c r="A1" s="98" t="s">
        <v>32</v>
      </c>
      <c r="B1" s="209" t="s">
        <v>542</v>
      </c>
      <c r="C1" s="210"/>
      <c r="D1" s="210"/>
    </row>
    <row r="2" spans="1:14" ht="27" customHeight="1">
      <c r="A2" s="212" t="str">
        <f>Overview!B4&amp; " - Effective between "&amp;Overview!D4&amp;" and "&amp;Overview!E4&amp;" - "&amp;Overview!F4&amp;" LV and HV charges"</f>
        <v>The Electricity Network Company _D - Effective between 01/04/2027 and 31/03/2028 - Final LV and HV charges</v>
      </c>
      <c r="B2" s="212"/>
      <c r="C2" s="212"/>
      <c r="D2" s="212"/>
      <c r="E2" s="212"/>
      <c r="F2" s="212"/>
      <c r="G2" s="212"/>
      <c r="H2" s="212"/>
      <c r="I2" s="212"/>
      <c r="J2" s="212"/>
      <c r="K2" s="212"/>
    </row>
    <row r="3" spans="1:14" s="77" customFormat="1" ht="15" customHeight="1">
      <c r="A3" s="82"/>
      <c r="B3" s="82"/>
      <c r="C3" s="82"/>
      <c r="D3" s="82"/>
      <c r="E3" s="82"/>
      <c r="F3" s="82"/>
      <c r="G3" s="82"/>
      <c r="H3" s="82"/>
      <c r="I3" s="82"/>
      <c r="J3" s="82"/>
      <c r="K3" s="82"/>
      <c r="L3" s="48"/>
      <c r="M3" s="48"/>
    </row>
    <row r="4" spans="1:14" ht="27" customHeight="1">
      <c r="A4" s="212" t="s">
        <v>372</v>
      </c>
      <c r="B4" s="212"/>
      <c r="C4" s="212"/>
      <c r="D4" s="212"/>
      <c r="E4" s="212"/>
      <c r="F4" s="82"/>
      <c r="G4" s="212" t="s">
        <v>371</v>
      </c>
      <c r="H4" s="212"/>
      <c r="I4" s="212"/>
      <c r="J4" s="212"/>
      <c r="K4" s="212"/>
    </row>
    <row r="5" spans="1:14" ht="28.5" customHeight="1">
      <c r="A5" s="76" t="s">
        <v>21</v>
      </c>
      <c r="B5" s="157" t="s">
        <v>362</v>
      </c>
      <c r="C5" s="213" t="s">
        <v>363</v>
      </c>
      <c r="D5" s="214"/>
      <c r="E5" s="78" t="s">
        <v>364</v>
      </c>
      <c r="F5" s="82"/>
      <c r="G5" s="215"/>
      <c r="H5" s="216"/>
      <c r="I5" s="80" t="s">
        <v>369</v>
      </c>
      <c r="J5" s="81" t="s">
        <v>370</v>
      </c>
      <c r="K5" s="78" t="s">
        <v>364</v>
      </c>
      <c r="N5" s="4"/>
    </row>
    <row r="6" spans="1:14" ht="65.25" customHeight="1">
      <c r="A6" s="150" t="s">
        <v>365</v>
      </c>
      <c r="B6" s="149" t="s">
        <v>551</v>
      </c>
      <c r="C6" s="208" t="s">
        <v>552</v>
      </c>
      <c r="D6" s="208"/>
      <c r="E6" s="149" t="s">
        <v>553</v>
      </c>
      <c r="F6" s="82"/>
      <c r="G6" s="217" t="s">
        <v>366</v>
      </c>
      <c r="H6" s="217"/>
      <c r="I6" s="154"/>
      <c r="J6" s="149" t="s">
        <v>563</v>
      </c>
      <c r="K6" s="147" t="s">
        <v>553</v>
      </c>
      <c r="N6" s="4"/>
    </row>
    <row r="7" spans="1:14" ht="65.25" customHeight="1">
      <c r="A7" s="150" t="s">
        <v>28</v>
      </c>
      <c r="B7" s="151"/>
      <c r="C7" s="208" t="s">
        <v>564</v>
      </c>
      <c r="D7" s="208"/>
      <c r="E7" s="149" t="s">
        <v>555</v>
      </c>
      <c r="F7" s="82"/>
      <c r="G7" s="217" t="s">
        <v>367</v>
      </c>
      <c r="H7" s="217"/>
      <c r="I7" s="149" t="s">
        <v>551</v>
      </c>
      <c r="J7" s="147" t="s">
        <v>552</v>
      </c>
      <c r="K7" s="146" t="s">
        <v>553</v>
      </c>
      <c r="N7" s="4"/>
    </row>
    <row r="8" spans="1:14" ht="65.25" customHeight="1">
      <c r="A8" s="79" t="s">
        <v>26</v>
      </c>
      <c r="B8" s="205" t="s">
        <v>27</v>
      </c>
      <c r="C8" s="206"/>
      <c r="D8" s="206"/>
      <c r="E8" s="207"/>
      <c r="F8" s="82"/>
      <c r="G8" s="217" t="s">
        <v>565</v>
      </c>
      <c r="H8" s="217"/>
      <c r="I8" s="155"/>
      <c r="J8" s="147" t="s">
        <v>563</v>
      </c>
      <c r="K8" s="146" t="s">
        <v>553</v>
      </c>
      <c r="N8" s="4"/>
    </row>
    <row r="9" spans="1:14" s="77" customFormat="1" ht="65.25" customHeight="1">
      <c r="F9" s="82"/>
      <c r="G9" s="217" t="s">
        <v>387</v>
      </c>
      <c r="H9" s="217"/>
      <c r="I9" s="155"/>
      <c r="J9" s="146" t="s">
        <v>554</v>
      </c>
      <c r="K9" s="146" t="s">
        <v>566</v>
      </c>
      <c r="L9" s="48"/>
      <c r="M9" s="48"/>
      <c r="N9" s="48"/>
    </row>
    <row r="10" spans="1:14" s="77" customFormat="1" ht="36" customHeight="1">
      <c r="F10" s="82"/>
      <c r="G10" s="211" t="s">
        <v>26</v>
      </c>
      <c r="H10" s="211"/>
      <c r="I10" s="205" t="s">
        <v>27</v>
      </c>
      <c r="J10" s="206"/>
      <c r="K10" s="207"/>
      <c r="L10" s="48"/>
      <c r="M10" s="48"/>
      <c r="N10" s="48"/>
    </row>
    <row r="11" spans="1:14" s="77" customFormat="1" ht="12.75" customHeight="1">
      <c r="A11" s="82"/>
      <c r="B11" s="82"/>
      <c r="C11" s="82"/>
      <c r="D11" s="82"/>
      <c r="E11" s="82"/>
      <c r="F11" s="82"/>
      <c r="G11" s="82"/>
      <c r="H11" s="82"/>
      <c r="I11" s="82"/>
      <c r="J11" s="82"/>
      <c r="K11" s="82"/>
      <c r="L11" s="48"/>
      <c r="M11" s="48"/>
    </row>
    <row r="12" spans="1:14" ht="78.75" customHeight="1">
      <c r="A12" s="27" t="s">
        <v>543</v>
      </c>
      <c r="B12" s="16" t="s">
        <v>859</v>
      </c>
      <c r="C12" s="16" t="s">
        <v>37</v>
      </c>
      <c r="D12" s="53" t="s">
        <v>582</v>
      </c>
      <c r="E12" s="53" t="s">
        <v>583</v>
      </c>
      <c r="F12" s="53" t="s">
        <v>584</v>
      </c>
      <c r="G12" s="16" t="s">
        <v>38</v>
      </c>
      <c r="H12" s="16" t="s">
        <v>39</v>
      </c>
      <c r="I12" s="27" t="s">
        <v>490</v>
      </c>
      <c r="J12" s="16" t="s">
        <v>304</v>
      </c>
      <c r="K12" s="16" t="s">
        <v>860</v>
      </c>
    </row>
    <row r="13" spans="1:14" ht="78.75" customHeight="1">
      <c r="A13" s="18" t="s">
        <v>799</v>
      </c>
      <c r="B13" s="167" t="s">
        <v>768</v>
      </c>
      <c r="C13" s="176" t="s">
        <v>653</v>
      </c>
      <c r="D13" s="179">
        <v>15.968999999999999</v>
      </c>
      <c r="E13" s="180">
        <v>3.4540000000000002</v>
      </c>
      <c r="F13" s="181">
        <v>0.46400000000000002</v>
      </c>
      <c r="G13" s="170">
        <v>25.01</v>
      </c>
      <c r="H13" s="171"/>
      <c r="I13" s="171"/>
      <c r="J13" s="178"/>
      <c r="K13" s="168"/>
    </row>
    <row r="14" spans="1:14" ht="57" customHeight="1">
      <c r="A14" s="18" t="s">
        <v>654</v>
      </c>
      <c r="B14" s="167" t="s">
        <v>769</v>
      </c>
      <c r="C14" s="173" t="s">
        <v>649</v>
      </c>
      <c r="D14" s="179">
        <v>15.968999999999999</v>
      </c>
      <c r="E14" s="180">
        <v>3.4540000000000002</v>
      </c>
      <c r="F14" s="181">
        <v>0.46400000000000002</v>
      </c>
      <c r="G14" s="171"/>
      <c r="H14" s="171"/>
      <c r="I14" s="171"/>
      <c r="J14" s="178"/>
      <c r="K14" s="168"/>
    </row>
    <row r="15" spans="1:14" ht="30">
      <c r="A15" s="18" t="s">
        <v>800</v>
      </c>
      <c r="B15" s="169" t="s">
        <v>770</v>
      </c>
      <c r="C15" s="172" t="s">
        <v>655</v>
      </c>
      <c r="D15" s="179">
        <v>16.63</v>
      </c>
      <c r="E15" s="180">
        <v>3.597</v>
      </c>
      <c r="F15" s="181">
        <v>0.48299999999999998</v>
      </c>
      <c r="G15" s="170">
        <v>7.08</v>
      </c>
      <c r="H15" s="171"/>
      <c r="I15" s="171"/>
      <c r="J15" s="178"/>
      <c r="K15" s="168"/>
    </row>
    <row r="16" spans="1:14" ht="57" customHeight="1">
      <c r="A16" s="18" t="s">
        <v>801</v>
      </c>
      <c r="B16" s="169" t="s">
        <v>771</v>
      </c>
      <c r="C16" s="172" t="s">
        <v>655</v>
      </c>
      <c r="D16" s="179">
        <v>16.63</v>
      </c>
      <c r="E16" s="180">
        <v>3.597</v>
      </c>
      <c r="F16" s="181">
        <v>0.48299999999999998</v>
      </c>
      <c r="G16" s="170">
        <v>31.1</v>
      </c>
      <c r="H16" s="171"/>
      <c r="I16" s="171"/>
      <c r="J16" s="178"/>
      <c r="K16" s="168"/>
    </row>
    <row r="17" spans="1:11" ht="30">
      <c r="A17" s="18" t="s">
        <v>802</v>
      </c>
      <c r="B17" s="169" t="s">
        <v>772</v>
      </c>
      <c r="C17" s="172" t="s">
        <v>655</v>
      </c>
      <c r="D17" s="179">
        <v>16.63</v>
      </c>
      <c r="E17" s="180">
        <v>3.597</v>
      </c>
      <c r="F17" s="181">
        <v>0.48299999999999998</v>
      </c>
      <c r="G17" s="170">
        <v>54.62</v>
      </c>
      <c r="H17" s="171"/>
      <c r="I17" s="171"/>
      <c r="J17" s="178"/>
      <c r="K17" s="168"/>
    </row>
    <row r="18" spans="1:11" ht="30">
      <c r="A18" s="18" t="s">
        <v>803</v>
      </c>
      <c r="B18" s="169" t="s">
        <v>773</v>
      </c>
      <c r="C18" s="172" t="s">
        <v>655</v>
      </c>
      <c r="D18" s="179">
        <v>16.63</v>
      </c>
      <c r="E18" s="180">
        <v>3.597</v>
      </c>
      <c r="F18" s="181">
        <v>0.48299999999999998</v>
      </c>
      <c r="G18" s="170">
        <v>107.32</v>
      </c>
      <c r="H18" s="171"/>
      <c r="I18" s="171"/>
      <c r="J18" s="178"/>
      <c r="K18" s="168"/>
    </row>
    <row r="19" spans="1:11" ht="30">
      <c r="A19" s="18" t="s">
        <v>804</v>
      </c>
      <c r="B19" s="169" t="s">
        <v>774</v>
      </c>
      <c r="C19" s="172" t="s">
        <v>655</v>
      </c>
      <c r="D19" s="179">
        <v>16.63</v>
      </c>
      <c r="E19" s="180">
        <v>3.597</v>
      </c>
      <c r="F19" s="181">
        <v>0.48299999999999998</v>
      </c>
      <c r="G19" s="170">
        <v>297.35000000000002</v>
      </c>
      <c r="H19" s="171"/>
      <c r="I19" s="171"/>
      <c r="J19" s="178"/>
      <c r="K19" s="168"/>
    </row>
    <row r="20" spans="1:11" ht="32.25" customHeight="1">
      <c r="A20" s="18" t="s">
        <v>585</v>
      </c>
      <c r="B20" s="167" t="s">
        <v>775</v>
      </c>
      <c r="C20" s="173" t="s">
        <v>650</v>
      </c>
      <c r="D20" s="179">
        <v>16.63</v>
      </c>
      <c r="E20" s="180">
        <v>3.597</v>
      </c>
      <c r="F20" s="181">
        <v>0.48299999999999998</v>
      </c>
      <c r="G20" s="171"/>
      <c r="H20" s="171"/>
      <c r="I20" s="171"/>
      <c r="J20" s="178"/>
      <c r="K20" s="168"/>
    </row>
    <row r="21" spans="1:11" ht="32.25" customHeight="1">
      <c r="A21" s="18" t="s">
        <v>656</v>
      </c>
      <c r="B21" s="168" t="s">
        <v>776</v>
      </c>
      <c r="C21" s="175">
        <v>0</v>
      </c>
      <c r="D21" s="179">
        <v>12.053000000000001</v>
      </c>
      <c r="E21" s="180">
        <v>2.3740000000000001</v>
      </c>
      <c r="F21" s="181">
        <v>0.307</v>
      </c>
      <c r="G21" s="170">
        <v>23.02</v>
      </c>
      <c r="H21" s="170">
        <v>6.92</v>
      </c>
      <c r="I21" s="194">
        <v>6.92</v>
      </c>
      <c r="J21" s="177">
        <v>0.64700000000000002</v>
      </c>
      <c r="K21" s="168"/>
    </row>
    <row r="22" spans="1:11" ht="32.25" customHeight="1">
      <c r="A22" s="18" t="s">
        <v>657</v>
      </c>
      <c r="B22" s="168" t="s">
        <v>777</v>
      </c>
      <c r="C22" s="175">
        <v>0</v>
      </c>
      <c r="D22" s="179">
        <v>12.053000000000001</v>
      </c>
      <c r="E22" s="180">
        <v>2.3740000000000001</v>
      </c>
      <c r="F22" s="181">
        <v>0.307</v>
      </c>
      <c r="G22" s="170">
        <v>583.6</v>
      </c>
      <c r="H22" s="170">
        <v>6.92</v>
      </c>
      <c r="I22" s="194">
        <v>6.92</v>
      </c>
      <c r="J22" s="177">
        <v>0.64700000000000002</v>
      </c>
      <c r="K22" s="168"/>
    </row>
    <row r="23" spans="1:11" ht="57" customHeight="1">
      <c r="A23" s="18" t="s">
        <v>658</v>
      </c>
      <c r="B23" s="168" t="s">
        <v>778</v>
      </c>
      <c r="C23" s="175">
        <v>0</v>
      </c>
      <c r="D23" s="179">
        <v>12.053000000000001</v>
      </c>
      <c r="E23" s="180">
        <v>2.3740000000000001</v>
      </c>
      <c r="F23" s="181">
        <v>0.307</v>
      </c>
      <c r="G23" s="170">
        <v>1081.44</v>
      </c>
      <c r="H23" s="170">
        <v>6.92</v>
      </c>
      <c r="I23" s="194">
        <v>6.92</v>
      </c>
      <c r="J23" s="177">
        <v>0.64700000000000002</v>
      </c>
      <c r="K23" s="168"/>
    </row>
    <row r="24" spans="1:11" ht="32.25" customHeight="1">
      <c r="A24" s="18" t="s">
        <v>659</v>
      </c>
      <c r="B24" s="168" t="s">
        <v>779</v>
      </c>
      <c r="C24" s="175">
        <v>0</v>
      </c>
      <c r="D24" s="179">
        <v>12.053000000000001</v>
      </c>
      <c r="E24" s="180">
        <v>2.3740000000000001</v>
      </c>
      <c r="F24" s="181">
        <v>0.307</v>
      </c>
      <c r="G24" s="170">
        <v>1700.7</v>
      </c>
      <c r="H24" s="170">
        <v>6.92</v>
      </c>
      <c r="I24" s="194">
        <v>6.92</v>
      </c>
      <c r="J24" s="177">
        <v>0.64700000000000002</v>
      </c>
      <c r="K24" s="168"/>
    </row>
    <row r="25" spans="1:11" ht="32.25" customHeight="1">
      <c r="A25" s="18" t="s">
        <v>660</v>
      </c>
      <c r="B25" s="168" t="s">
        <v>780</v>
      </c>
      <c r="C25" s="175">
        <v>0</v>
      </c>
      <c r="D25" s="179">
        <v>12.053000000000001</v>
      </c>
      <c r="E25" s="180">
        <v>2.3740000000000001</v>
      </c>
      <c r="F25" s="181">
        <v>0.307</v>
      </c>
      <c r="G25" s="170">
        <v>3884.98</v>
      </c>
      <c r="H25" s="170">
        <v>6.92</v>
      </c>
      <c r="I25" s="194">
        <v>6.92</v>
      </c>
      <c r="J25" s="177">
        <v>0.64700000000000002</v>
      </c>
      <c r="K25" s="168"/>
    </row>
    <row r="26" spans="1:11" ht="32.25" customHeight="1">
      <c r="A26" s="18" t="s">
        <v>661</v>
      </c>
      <c r="B26" s="168" t="s">
        <v>781</v>
      </c>
      <c r="C26" s="175">
        <v>0</v>
      </c>
      <c r="D26" s="179">
        <v>8.7379999999999995</v>
      </c>
      <c r="E26" s="180">
        <v>1.391</v>
      </c>
      <c r="F26" s="181">
        <v>0.161</v>
      </c>
      <c r="G26" s="170">
        <v>8.1199999999999992</v>
      </c>
      <c r="H26" s="170">
        <v>10.74</v>
      </c>
      <c r="I26" s="194">
        <v>10.74</v>
      </c>
      <c r="J26" s="177">
        <v>0.36399999999999999</v>
      </c>
      <c r="K26" s="168"/>
    </row>
    <row r="27" spans="1:11" ht="32.25" customHeight="1">
      <c r="A27" s="18" t="s">
        <v>662</v>
      </c>
      <c r="B27" s="168" t="s">
        <v>782</v>
      </c>
      <c r="C27" s="175">
        <v>0</v>
      </c>
      <c r="D27" s="179">
        <v>8.7379999999999995</v>
      </c>
      <c r="E27" s="180">
        <v>1.391</v>
      </c>
      <c r="F27" s="181">
        <v>0.161</v>
      </c>
      <c r="G27" s="170">
        <v>568.71</v>
      </c>
      <c r="H27" s="170">
        <v>10.74</v>
      </c>
      <c r="I27" s="194">
        <v>10.74</v>
      </c>
      <c r="J27" s="177">
        <v>0.36399999999999999</v>
      </c>
      <c r="K27" s="168"/>
    </row>
    <row r="28" spans="1:11" ht="32.25" customHeight="1">
      <c r="A28" s="18" t="s">
        <v>663</v>
      </c>
      <c r="B28" s="168" t="s">
        <v>783</v>
      </c>
      <c r="C28" s="175">
        <v>0</v>
      </c>
      <c r="D28" s="179">
        <v>8.7379999999999995</v>
      </c>
      <c r="E28" s="180">
        <v>1.391</v>
      </c>
      <c r="F28" s="181">
        <v>0.161</v>
      </c>
      <c r="G28" s="170">
        <v>1066.55</v>
      </c>
      <c r="H28" s="170">
        <v>10.74</v>
      </c>
      <c r="I28" s="194">
        <v>10.74</v>
      </c>
      <c r="J28" s="177">
        <v>0.36399999999999999</v>
      </c>
      <c r="K28" s="168"/>
    </row>
    <row r="29" spans="1:11" ht="27.75" customHeight="1">
      <c r="A29" s="18" t="s">
        <v>664</v>
      </c>
      <c r="B29" s="168" t="s">
        <v>784</v>
      </c>
      <c r="C29" s="175">
        <v>0</v>
      </c>
      <c r="D29" s="179">
        <v>8.7379999999999995</v>
      </c>
      <c r="E29" s="180">
        <v>1.391</v>
      </c>
      <c r="F29" s="181">
        <v>0.161</v>
      </c>
      <c r="G29" s="170">
        <v>1685.81</v>
      </c>
      <c r="H29" s="170">
        <v>10.74</v>
      </c>
      <c r="I29" s="194">
        <v>10.74</v>
      </c>
      <c r="J29" s="177">
        <v>0.36399999999999999</v>
      </c>
      <c r="K29" s="168"/>
    </row>
    <row r="30" spans="1:11" ht="27.75" customHeight="1">
      <c r="A30" s="18" t="s">
        <v>665</v>
      </c>
      <c r="B30" s="168" t="s">
        <v>785</v>
      </c>
      <c r="C30" s="175">
        <v>0</v>
      </c>
      <c r="D30" s="179">
        <v>8.7379999999999995</v>
      </c>
      <c r="E30" s="180">
        <v>1.391</v>
      </c>
      <c r="F30" s="181">
        <v>0.161</v>
      </c>
      <c r="G30" s="170">
        <v>3870.09</v>
      </c>
      <c r="H30" s="170">
        <v>10.74</v>
      </c>
      <c r="I30" s="194">
        <v>10.74</v>
      </c>
      <c r="J30" s="177">
        <v>0.36399999999999999</v>
      </c>
      <c r="K30" s="168"/>
    </row>
    <row r="31" spans="1:11" ht="27.75" customHeight="1">
      <c r="A31" s="18" t="s">
        <v>666</v>
      </c>
      <c r="B31" s="168" t="s">
        <v>786</v>
      </c>
      <c r="C31" s="175">
        <v>0</v>
      </c>
      <c r="D31" s="179">
        <v>6.875</v>
      </c>
      <c r="E31" s="180">
        <v>1.004</v>
      </c>
      <c r="F31" s="181">
        <v>0.104</v>
      </c>
      <c r="G31" s="170">
        <v>122.99</v>
      </c>
      <c r="H31" s="170">
        <v>9.98</v>
      </c>
      <c r="I31" s="194">
        <v>9.98</v>
      </c>
      <c r="J31" s="177">
        <v>0.26100000000000001</v>
      </c>
      <c r="K31" s="168"/>
    </row>
    <row r="32" spans="1:11" ht="27.75" customHeight="1">
      <c r="A32" s="18" t="s">
        <v>667</v>
      </c>
      <c r="B32" s="168" t="s">
        <v>787</v>
      </c>
      <c r="C32" s="175">
        <v>0</v>
      </c>
      <c r="D32" s="179">
        <v>6.875</v>
      </c>
      <c r="E32" s="180">
        <v>1.004</v>
      </c>
      <c r="F32" s="181">
        <v>0.104</v>
      </c>
      <c r="G32" s="170">
        <v>3164.03</v>
      </c>
      <c r="H32" s="170">
        <v>9.98</v>
      </c>
      <c r="I32" s="194">
        <v>9.98</v>
      </c>
      <c r="J32" s="177">
        <v>0.26100000000000001</v>
      </c>
      <c r="K32" s="168"/>
    </row>
    <row r="33" spans="1:11" ht="27.75" customHeight="1">
      <c r="A33" s="18" t="s">
        <v>668</v>
      </c>
      <c r="B33" s="168" t="s">
        <v>788</v>
      </c>
      <c r="C33" s="175">
        <v>0</v>
      </c>
      <c r="D33" s="179">
        <v>6.875</v>
      </c>
      <c r="E33" s="180">
        <v>1.004</v>
      </c>
      <c r="F33" s="181">
        <v>0.104</v>
      </c>
      <c r="G33" s="170">
        <v>9369.42</v>
      </c>
      <c r="H33" s="170">
        <v>9.98</v>
      </c>
      <c r="I33" s="194">
        <v>9.98</v>
      </c>
      <c r="J33" s="177">
        <v>0.26100000000000001</v>
      </c>
      <c r="K33" s="168"/>
    </row>
    <row r="34" spans="1:11" ht="27.75" customHeight="1">
      <c r="A34" s="18" t="s">
        <v>669</v>
      </c>
      <c r="B34" s="168" t="s">
        <v>789</v>
      </c>
      <c r="C34" s="175">
        <v>0</v>
      </c>
      <c r="D34" s="179">
        <v>6.875</v>
      </c>
      <c r="E34" s="180">
        <v>1.004</v>
      </c>
      <c r="F34" s="181">
        <v>0.104</v>
      </c>
      <c r="G34" s="170">
        <v>20533.79</v>
      </c>
      <c r="H34" s="170">
        <v>9.98</v>
      </c>
      <c r="I34" s="194">
        <v>9.98</v>
      </c>
      <c r="J34" s="177">
        <v>0.26100000000000001</v>
      </c>
      <c r="K34" s="168"/>
    </row>
    <row r="35" spans="1:11" ht="27.75" customHeight="1">
      <c r="A35" s="18" t="s">
        <v>670</v>
      </c>
      <c r="B35" s="168" t="s">
        <v>790</v>
      </c>
      <c r="C35" s="175">
        <v>0</v>
      </c>
      <c r="D35" s="179">
        <v>6.875</v>
      </c>
      <c r="E35" s="180">
        <v>1.004</v>
      </c>
      <c r="F35" s="181">
        <v>0.104</v>
      </c>
      <c r="G35" s="170">
        <v>39330.22</v>
      </c>
      <c r="H35" s="170">
        <v>9.98</v>
      </c>
      <c r="I35" s="194">
        <v>9.98</v>
      </c>
      <c r="J35" s="177">
        <v>0.26100000000000001</v>
      </c>
      <c r="K35" s="168"/>
    </row>
    <row r="36" spans="1:11" ht="27.75" customHeight="1">
      <c r="A36" s="18" t="s">
        <v>586</v>
      </c>
      <c r="B36" s="168" t="s">
        <v>791</v>
      </c>
      <c r="C36" s="175" t="s">
        <v>671</v>
      </c>
      <c r="D36" s="182">
        <v>35.737000000000002</v>
      </c>
      <c r="E36" s="183">
        <v>5.57</v>
      </c>
      <c r="F36" s="181">
        <v>3.0169999999999999</v>
      </c>
      <c r="G36" s="171"/>
      <c r="H36" s="171"/>
      <c r="I36" s="171"/>
      <c r="J36" s="178"/>
      <c r="K36" s="168"/>
    </row>
    <row r="37" spans="1:11" ht="27.75" customHeight="1">
      <c r="A37" s="18" t="s">
        <v>587</v>
      </c>
      <c r="B37" s="169" t="s">
        <v>792</v>
      </c>
      <c r="C37" s="174">
        <v>0</v>
      </c>
      <c r="D37" s="179">
        <v>-11.134</v>
      </c>
      <c r="E37" s="180">
        <v>-2.4079999999999999</v>
      </c>
      <c r="F37" s="181">
        <v>-0.32400000000000001</v>
      </c>
      <c r="G37" s="170">
        <v>0</v>
      </c>
      <c r="H37" s="171"/>
      <c r="I37" s="171"/>
      <c r="J37" s="178"/>
      <c r="K37" s="168"/>
    </row>
    <row r="38" spans="1:11" ht="27.75" customHeight="1">
      <c r="A38" s="18" t="s">
        <v>588</v>
      </c>
      <c r="B38" s="168" t="s">
        <v>854</v>
      </c>
      <c r="C38" s="175">
        <v>0</v>
      </c>
      <c r="D38" s="179">
        <v>-9.5030000000000001</v>
      </c>
      <c r="E38" s="180">
        <v>-1.9390000000000001</v>
      </c>
      <c r="F38" s="181">
        <v>-0.255</v>
      </c>
      <c r="G38" s="170">
        <v>0</v>
      </c>
      <c r="H38" s="171"/>
      <c r="I38" s="171"/>
      <c r="J38" s="178"/>
      <c r="K38" s="168"/>
    </row>
    <row r="39" spans="1:11" ht="27.75" customHeight="1">
      <c r="A39" s="18" t="s">
        <v>589</v>
      </c>
      <c r="B39" s="168" t="s">
        <v>793</v>
      </c>
      <c r="C39" s="175">
        <v>0</v>
      </c>
      <c r="D39" s="179">
        <v>-11.134</v>
      </c>
      <c r="E39" s="180">
        <v>-2.4079999999999999</v>
      </c>
      <c r="F39" s="181">
        <v>-0.32400000000000001</v>
      </c>
      <c r="G39" s="170">
        <v>0</v>
      </c>
      <c r="H39" s="171"/>
      <c r="I39" s="171"/>
      <c r="J39" s="177">
        <v>0.61</v>
      </c>
      <c r="K39" s="168"/>
    </row>
    <row r="40" spans="1:11" ht="27.75" customHeight="1">
      <c r="A40" s="18" t="s">
        <v>590</v>
      </c>
      <c r="B40" s="168" t="s">
        <v>794</v>
      </c>
      <c r="C40" s="175">
        <v>0</v>
      </c>
      <c r="D40" s="179">
        <v>-11.134</v>
      </c>
      <c r="E40" s="180">
        <v>-2.4079999999999999</v>
      </c>
      <c r="F40" s="181">
        <v>-0.32400000000000001</v>
      </c>
      <c r="G40" s="170">
        <v>0</v>
      </c>
      <c r="H40" s="171"/>
      <c r="I40" s="171"/>
      <c r="J40" s="178"/>
      <c r="K40" s="168"/>
    </row>
    <row r="41" spans="1:11" ht="27.75" customHeight="1">
      <c r="A41" s="18" t="s">
        <v>591</v>
      </c>
      <c r="B41" s="168" t="s">
        <v>795</v>
      </c>
      <c r="C41" s="175">
        <v>0</v>
      </c>
      <c r="D41" s="179">
        <v>-9.5030000000000001</v>
      </c>
      <c r="E41" s="180">
        <v>-1.9390000000000001</v>
      </c>
      <c r="F41" s="181">
        <v>-0.255</v>
      </c>
      <c r="G41" s="170">
        <v>0</v>
      </c>
      <c r="H41" s="171"/>
      <c r="I41" s="171"/>
      <c r="J41" s="177">
        <v>0.52600000000000002</v>
      </c>
      <c r="K41" s="168"/>
    </row>
    <row r="42" spans="1:11" ht="27.75" customHeight="1">
      <c r="A42" s="18" t="s">
        <v>592</v>
      </c>
      <c r="B42" s="168" t="s">
        <v>796</v>
      </c>
      <c r="C42" s="175">
        <v>0</v>
      </c>
      <c r="D42" s="179">
        <v>-9.5030000000000001</v>
      </c>
      <c r="E42" s="180">
        <v>-1.9390000000000001</v>
      </c>
      <c r="F42" s="181">
        <v>-0.255</v>
      </c>
      <c r="G42" s="170">
        <v>0</v>
      </c>
      <c r="H42" s="171"/>
      <c r="I42" s="171"/>
      <c r="J42" s="178"/>
      <c r="K42" s="168"/>
    </row>
    <row r="43" spans="1:11" ht="27.75" customHeight="1">
      <c r="A43" s="18" t="s">
        <v>593</v>
      </c>
      <c r="B43" s="168" t="s">
        <v>797</v>
      </c>
      <c r="C43" s="175">
        <v>0</v>
      </c>
      <c r="D43" s="179">
        <v>-7.0570000000000004</v>
      </c>
      <c r="E43" s="180">
        <v>-1.123</v>
      </c>
      <c r="F43" s="181">
        <v>-0.13</v>
      </c>
      <c r="G43" s="170">
        <v>89.81</v>
      </c>
      <c r="H43" s="171"/>
      <c r="I43" s="171"/>
      <c r="J43" s="177">
        <v>0.44600000000000001</v>
      </c>
      <c r="K43" s="168"/>
    </row>
    <row r="44" spans="1:11" ht="27.75" customHeight="1">
      <c r="A44" s="18" t="s">
        <v>594</v>
      </c>
      <c r="B44" s="168" t="s">
        <v>798</v>
      </c>
      <c r="C44" s="175">
        <v>0</v>
      </c>
      <c r="D44" s="179">
        <v>-7.0570000000000004</v>
      </c>
      <c r="E44" s="180">
        <v>-1.123</v>
      </c>
      <c r="F44" s="181">
        <v>-0.13</v>
      </c>
      <c r="G44" s="170">
        <v>89.81</v>
      </c>
      <c r="H44" s="171"/>
      <c r="I44" s="171"/>
      <c r="J44" s="178"/>
      <c r="K44" s="168"/>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I10:K10"/>
    <mergeCell ref="C6:D6"/>
    <mergeCell ref="C7:D7"/>
    <mergeCell ref="B1:D1"/>
    <mergeCell ref="G10:H10"/>
    <mergeCell ref="A2:K2"/>
    <mergeCell ref="C5:D5"/>
    <mergeCell ref="G5:H5"/>
    <mergeCell ref="G6:H6"/>
    <mergeCell ref="G4:K4"/>
    <mergeCell ref="A4:E4"/>
    <mergeCell ref="B8:E8"/>
    <mergeCell ref="G9:H9"/>
    <mergeCell ref="G7:H7"/>
    <mergeCell ref="G8:H8"/>
  </mergeCells>
  <phoneticPr fontId="11"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8" scale="59" orientation="portrait" r:id="rId2"/>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260"/>
  <sheetViews>
    <sheetView zoomScale="85" zoomScaleNormal="85" zoomScaleSheetLayoutView="100" workbookViewId="0"/>
  </sheetViews>
  <sheetFormatPr defaultColWidth="9.140625" defaultRowHeight="27.75" customHeight="1"/>
  <cols>
    <col min="1" max="1" width="14.5703125" style="51" customWidth="1"/>
    <col min="2" max="2" width="7.28515625" style="51" customWidth="1"/>
    <col min="3" max="3" width="17.140625" style="51" customWidth="1"/>
    <col min="4" max="4" width="14.7109375" style="59" customWidth="1"/>
    <col min="5" max="5" width="7.140625" style="59" customWidth="1"/>
    <col min="6" max="6" width="17.28515625" style="59" customWidth="1"/>
    <col min="7" max="7" width="50.7109375" style="59" customWidth="1"/>
    <col min="8" max="8" width="14.7109375" style="59" customWidth="1"/>
    <col min="9" max="9" width="14.7109375" style="60" customWidth="1"/>
    <col min="10" max="11" width="14.7109375" style="61" customWidth="1"/>
    <col min="12" max="15" width="14.7109375" style="51" customWidth="1"/>
    <col min="16" max="17" width="15.5703125" style="51" customWidth="1"/>
    <col min="18" max="16384" width="9.140625" style="51"/>
  </cols>
  <sheetData>
    <row r="1" spans="1:15" ht="66.75" customHeight="1">
      <c r="A1" s="49" t="s">
        <v>32</v>
      </c>
      <c r="B1" s="49"/>
      <c r="C1" s="220" t="s">
        <v>497</v>
      </c>
      <c r="D1" s="220"/>
      <c r="E1" s="50"/>
      <c r="F1" s="219" t="s">
        <v>64</v>
      </c>
      <c r="G1" s="219"/>
      <c r="H1" s="219"/>
      <c r="I1" s="219"/>
      <c r="J1" s="219"/>
      <c r="K1" s="219"/>
      <c r="L1" s="219"/>
      <c r="M1" s="219"/>
      <c r="N1" s="219"/>
      <c r="O1" s="219"/>
    </row>
    <row r="2" spans="1:15" s="52" customFormat="1" ht="25.5" customHeight="1">
      <c r="A2" s="212" t="str">
        <f>Overview!B4&amp; " - Effective between "&amp;Overview!D4&amp;" and "&amp;Overview!E4&amp;" - "&amp;Overview!F4&amp;" EDCM charges"</f>
        <v>The Electricity Network Company _D - Effective between 01/04/2027 and 31/03/2028 - Final EDCM charges</v>
      </c>
      <c r="B2" s="212"/>
      <c r="C2" s="212"/>
      <c r="D2" s="212"/>
      <c r="E2" s="212"/>
      <c r="F2" s="212"/>
      <c r="G2" s="212"/>
      <c r="H2" s="212"/>
      <c r="I2" s="212"/>
      <c r="J2" s="212"/>
      <c r="K2" s="212"/>
      <c r="L2" s="212"/>
      <c r="M2" s="212"/>
      <c r="N2" s="212"/>
      <c r="O2" s="212"/>
    </row>
    <row r="3" spans="1:15" s="83" customFormat="1" ht="10.5" customHeight="1">
      <c r="A3" s="82"/>
      <c r="B3" s="82"/>
      <c r="C3" s="82"/>
      <c r="D3" s="82"/>
      <c r="E3" s="82"/>
      <c r="F3" s="82"/>
      <c r="G3" s="82"/>
      <c r="H3" s="82"/>
      <c r="I3" s="82"/>
      <c r="J3" s="82"/>
      <c r="K3" s="82"/>
      <c r="L3" s="82"/>
      <c r="M3" s="82"/>
      <c r="N3" s="82"/>
      <c r="O3" s="82"/>
    </row>
    <row r="4" spans="1:15" s="83" customFormat="1" ht="25.5" customHeight="1">
      <c r="A4" s="212" t="s">
        <v>373</v>
      </c>
      <c r="B4" s="212"/>
      <c r="C4" s="212"/>
      <c r="D4" s="212"/>
      <c r="E4" s="212"/>
      <c r="F4" s="212"/>
      <c r="G4" s="82"/>
      <c r="H4" s="82"/>
      <c r="I4" s="82"/>
      <c r="J4" s="82"/>
      <c r="K4" s="82"/>
      <c r="L4" s="82"/>
      <c r="M4" s="82"/>
      <c r="N4" s="82"/>
      <c r="O4" s="82"/>
    </row>
    <row r="5" spans="1:15" s="83" customFormat="1" ht="25.5" customHeight="1">
      <c r="A5" s="221" t="s">
        <v>21</v>
      </c>
      <c r="B5" s="222"/>
      <c r="C5" s="222"/>
      <c r="D5" s="218" t="s">
        <v>368</v>
      </c>
      <c r="E5" s="218"/>
      <c r="F5" s="218"/>
      <c r="G5" s="82"/>
      <c r="H5" s="82"/>
      <c r="I5" s="82"/>
      <c r="J5" s="82"/>
      <c r="K5" s="82"/>
      <c r="L5" s="82"/>
      <c r="M5" s="82"/>
      <c r="N5" s="82"/>
      <c r="O5" s="82"/>
    </row>
    <row r="6" spans="1:15" s="83" customFormat="1" ht="48" customHeight="1">
      <c r="A6" s="211" t="s">
        <v>366</v>
      </c>
      <c r="B6" s="211"/>
      <c r="C6" s="211"/>
      <c r="D6" s="223" t="s">
        <v>647</v>
      </c>
      <c r="E6" s="224"/>
      <c r="F6" s="225"/>
      <c r="G6" s="82"/>
      <c r="H6" s="82"/>
      <c r="I6" s="82"/>
      <c r="J6" s="82"/>
      <c r="K6" s="82"/>
      <c r="L6" s="82"/>
      <c r="M6" s="82"/>
      <c r="N6" s="82"/>
      <c r="O6" s="82"/>
    </row>
    <row r="7" spans="1:15" s="83" customFormat="1" ht="53.25" customHeight="1">
      <c r="A7" s="211" t="s">
        <v>367</v>
      </c>
      <c r="B7" s="211"/>
      <c r="C7" s="211"/>
      <c r="D7" s="208" t="s">
        <v>647</v>
      </c>
      <c r="E7" s="208"/>
      <c r="F7" s="208"/>
      <c r="G7" s="82"/>
      <c r="H7" s="82"/>
      <c r="I7" s="82"/>
      <c r="J7" s="82"/>
      <c r="K7" s="82"/>
      <c r="L7" s="82"/>
      <c r="M7" s="82"/>
      <c r="N7" s="82"/>
      <c r="O7" s="82"/>
    </row>
    <row r="8" spans="1:15" s="83" customFormat="1" ht="25.5" customHeight="1">
      <c r="A8" s="211" t="s">
        <v>26</v>
      </c>
      <c r="B8" s="211"/>
      <c r="C8" s="211"/>
      <c r="D8" s="208" t="s">
        <v>27</v>
      </c>
      <c r="E8" s="208"/>
      <c r="F8" s="208"/>
      <c r="G8" s="82"/>
      <c r="H8" s="82"/>
      <c r="I8" s="82"/>
      <c r="J8" s="82"/>
      <c r="K8" s="82"/>
      <c r="L8" s="82"/>
      <c r="M8" s="82"/>
      <c r="N8" s="82"/>
      <c r="O8" s="82"/>
    </row>
    <row r="9" spans="1:15" s="83" customFormat="1" ht="10.5" customHeight="1">
      <c r="A9" s="82"/>
      <c r="B9" s="82"/>
      <c r="C9" s="82"/>
      <c r="D9" s="82"/>
      <c r="E9" s="82"/>
      <c r="F9" s="82"/>
      <c r="G9" s="82"/>
      <c r="H9" s="82"/>
      <c r="I9" s="82"/>
      <c r="J9" s="82"/>
      <c r="K9" s="82"/>
      <c r="L9" s="82"/>
      <c r="M9" s="82"/>
      <c r="N9" s="82"/>
      <c r="O9" s="82"/>
    </row>
    <row r="10" spans="1:15" ht="63.75" customHeight="1">
      <c r="A10" s="53" t="s">
        <v>357</v>
      </c>
      <c r="B10" s="54" t="s">
        <v>320</v>
      </c>
      <c r="C10" s="53" t="s">
        <v>321</v>
      </c>
      <c r="D10" s="53" t="s">
        <v>359</v>
      </c>
      <c r="E10" s="54" t="s">
        <v>320</v>
      </c>
      <c r="F10" s="53" t="s">
        <v>322</v>
      </c>
      <c r="G10" s="55" t="s">
        <v>63</v>
      </c>
      <c r="H10" s="56" t="s">
        <v>485</v>
      </c>
      <c r="I10" s="55" t="s">
        <v>360</v>
      </c>
      <c r="J10" s="55" t="s">
        <v>481</v>
      </c>
      <c r="K10" s="143" t="s">
        <v>545</v>
      </c>
      <c r="L10" s="56" t="s">
        <v>486</v>
      </c>
      <c r="M10" s="55" t="s">
        <v>361</v>
      </c>
      <c r="N10" s="55" t="s">
        <v>482</v>
      </c>
      <c r="O10" s="143" t="s">
        <v>546</v>
      </c>
    </row>
    <row r="11" spans="1:15" ht="25.5">
      <c r="A11" s="45" t="s">
        <v>855</v>
      </c>
      <c r="B11" s="99" t="s">
        <v>856</v>
      </c>
      <c r="C11" s="57" t="s">
        <v>857</v>
      </c>
      <c r="D11" s="46" t="s">
        <v>855</v>
      </c>
      <c r="E11" s="99" t="s">
        <v>856</v>
      </c>
      <c r="F11" s="57" t="s">
        <v>857</v>
      </c>
      <c r="G11" s="58" t="s">
        <v>858</v>
      </c>
      <c r="H11" s="62">
        <v>0</v>
      </c>
      <c r="I11" s="63">
        <v>38361.612999999998</v>
      </c>
      <c r="J11" s="63">
        <v>1.145</v>
      </c>
      <c r="K11" s="63">
        <v>1.145</v>
      </c>
      <c r="L11" s="64">
        <v>0</v>
      </c>
      <c r="M11" s="65">
        <v>209.47280000000001</v>
      </c>
      <c r="N11" s="65">
        <v>8.5000000000000006E-2</v>
      </c>
      <c r="O11" s="65">
        <v>8.5000000000000006E-2</v>
      </c>
    </row>
    <row r="12" spans="1:15" ht="15" customHeight="1">
      <c r="A12" s="45"/>
      <c r="B12" s="99"/>
      <c r="C12" s="57"/>
      <c r="D12" s="46"/>
      <c r="E12" s="99"/>
      <c r="F12" s="57"/>
      <c r="G12" s="58"/>
      <c r="H12" s="62"/>
      <c r="I12" s="63"/>
      <c r="J12" s="63"/>
      <c r="K12" s="63"/>
      <c r="L12" s="64"/>
      <c r="M12" s="65"/>
      <c r="N12" s="65"/>
      <c r="O12" s="65"/>
    </row>
    <row r="13" spans="1:15" ht="15" customHeight="1">
      <c r="A13" s="45"/>
      <c r="B13" s="99"/>
      <c r="C13" s="57"/>
      <c r="D13" s="46"/>
      <c r="E13" s="99"/>
      <c r="F13" s="57"/>
      <c r="G13" s="58"/>
      <c r="H13" s="62"/>
      <c r="I13" s="63"/>
      <c r="J13" s="63"/>
      <c r="K13" s="63"/>
      <c r="L13" s="64"/>
      <c r="M13" s="65"/>
      <c r="N13" s="65"/>
      <c r="O13" s="65"/>
    </row>
    <row r="14" spans="1:15" ht="15" customHeight="1">
      <c r="A14" s="45"/>
      <c r="B14" s="99"/>
      <c r="C14" s="57"/>
      <c r="D14" s="46"/>
      <c r="E14" s="99"/>
      <c r="F14" s="57"/>
      <c r="G14" s="58"/>
      <c r="H14" s="62"/>
      <c r="I14" s="63"/>
      <c r="J14" s="63"/>
      <c r="K14" s="63"/>
      <c r="L14" s="64"/>
      <c r="M14" s="65"/>
      <c r="N14" s="65"/>
      <c r="O14" s="65"/>
    </row>
    <row r="15" spans="1:15" ht="15" customHeight="1">
      <c r="A15" s="45"/>
      <c r="B15" s="99"/>
      <c r="C15" s="57"/>
      <c r="D15" s="46"/>
      <c r="E15" s="99"/>
      <c r="F15" s="57"/>
      <c r="G15" s="58"/>
      <c r="H15" s="62"/>
      <c r="I15" s="63"/>
      <c r="J15" s="63"/>
      <c r="K15" s="63"/>
      <c r="L15" s="64"/>
      <c r="M15" s="65"/>
      <c r="N15" s="65"/>
      <c r="O15" s="65"/>
    </row>
    <row r="16" spans="1:15" ht="15" customHeight="1">
      <c r="A16" s="45"/>
      <c r="B16" s="99"/>
      <c r="C16" s="57"/>
      <c r="D16" s="46"/>
      <c r="E16" s="99"/>
      <c r="F16" s="57"/>
      <c r="G16" s="58"/>
      <c r="H16" s="62"/>
      <c r="I16" s="63"/>
      <c r="J16" s="63"/>
      <c r="K16" s="63"/>
      <c r="L16" s="64"/>
      <c r="M16" s="65"/>
      <c r="N16" s="65"/>
      <c r="O16" s="65"/>
    </row>
    <row r="17" spans="1:15" ht="15" customHeight="1">
      <c r="A17" s="45"/>
      <c r="B17" s="99"/>
      <c r="C17" s="57"/>
      <c r="D17" s="46"/>
      <c r="E17" s="99"/>
      <c r="F17" s="57"/>
      <c r="G17" s="58"/>
      <c r="H17" s="62"/>
      <c r="I17" s="63"/>
      <c r="J17" s="63"/>
      <c r="K17" s="63"/>
      <c r="L17" s="64"/>
      <c r="M17" s="65"/>
      <c r="N17" s="65"/>
      <c r="O17" s="65"/>
    </row>
    <row r="18" spans="1:15" ht="15" customHeight="1">
      <c r="A18" s="45"/>
      <c r="B18" s="99"/>
      <c r="C18" s="57"/>
      <c r="D18" s="46"/>
      <c r="E18" s="99"/>
      <c r="F18" s="57"/>
      <c r="G18" s="58"/>
      <c r="H18" s="62"/>
      <c r="I18" s="63"/>
      <c r="J18" s="63"/>
      <c r="K18" s="63"/>
      <c r="L18" s="64"/>
      <c r="M18" s="65"/>
      <c r="N18" s="65"/>
      <c r="O18" s="65"/>
    </row>
    <row r="19" spans="1:15" ht="15" customHeight="1">
      <c r="A19" s="45"/>
      <c r="B19" s="99"/>
      <c r="C19" s="57"/>
      <c r="D19" s="46"/>
      <c r="E19" s="99"/>
      <c r="F19" s="57"/>
      <c r="G19" s="58"/>
      <c r="H19" s="62"/>
      <c r="I19" s="63"/>
      <c r="J19" s="63"/>
      <c r="K19" s="63"/>
      <c r="L19" s="64"/>
      <c r="M19" s="65"/>
      <c r="N19" s="65"/>
      <c r="O19" s="65"/>
    </row>
    <row r="20" spans="1:15" ht="15" customHeight="1">
      <c r="A20" s="45"/>
      <c r="B20" s="99"/>
      <c r="C20" s="57"/>
      <c r="D20" s="46"/>
      <c r="E20" s="99"/>
      <c r="F20" s="57"/>
      <c r="G20" s="58"/>
      <c r="H20" s="62"/>
      <c r="I20" s="63"/>
      <c r="J20" s="63"/>
      <c r="K20" s="63"/>
      <c r="L20" s="64"/>
      <c r="M20" s="65"/>
      <c r="N20" s="65"/>
      <c r="O20" s="65"/>
    </row>
    <row r="21" spans="1:15" ht="15" customHeight="1">
      <c r="A21" s="45"/>
      <c r="B21" s="99"/>
      <c r="C21" s="57"/>
      <c r="D21" s="46"/>
      <c r="E21" s="99"/>
      <c r="F21" s="57"/>
      <c r="G21" s="58"/>
      <c r="H21" s="62"/>
      <c r="I21" s="63"/>
      <c r="J21" s="63"/>
      <c r="K21" s="63"/>
      <c r="L21" s="64"/>
      <c r="M21" s="65"/>
      <c r="N21" s="65"/>
      <c r="O21" s="65"/>
    </row>
    <row r="22" spans="1:15" ht="15" customHeight="1">
      <c r="A22" s="45"/>
      <c r="B22" s="99"/>
      <c r="C22" s="57"/>
      <c r="D22" s="46"/>
      <c r="E22" s="99"/>
      <c r="F22" s="57"/>
      <c r="G22" s="58"/>
      <c r="H22" s="62"/>
      <c r="I22" s="63"/>
      <c r="J22" s="63"/>
      <c r="K22" s="63"/>
      <c r="L22" s="64"/>
      <c r="M22" s="65"/>
      <c r="N22" s="65"/>
      <c r="O22" s="65"/>
    </row>
    <row r="23" spans="1:15" ht="15" customHeight="1">
      <c r="A23" s="45"/>
      <c r="B23" s="99"/>
      <c r="C23" s="57"/>
      <c r="D23" s="46"/>
      <c r="E23" s="99"/>
      <c r="F23" s="57"/>
      <c r="G23" s="58"/>
      <c r="H23" s="62"/>
      <c r="I23" s="63"/>
      <c r="J23" s="63"/>
      <c r="K23" s="63"/>
      <c r="L23" s="64"/>
      <c r="M23" s="65"/>
      <c r="N23" s="65"/>
      <c r="O23" s="65"/>
    </row>
    <row r="24" spans="1:15" ht="15" customHeight="1">
      <c r="A24" s="45"/>
      <c r="B24" s="99"/>
      <c r="C24" s="57"/>
      <c r="D24" s="46"/>
      <c r="E24" s="99"/>
      <c r="F24" s="57"/>
      <c r="G24" s="58"/>
      <c r="H24" s="62"/>
      <c r="I24" s="63"/>
      <c r="J24" s="63"/>
      <c r="K24" s="63"/>
      <c r="L24" s="64"/>
      <c r="M24" s="65"/>
      <c r="N24" s="65"/>
      <c r="O24" s="65"/>
    </row>
    <row r="25" spans="1:15" ht="15" customHeight="1">
      <c r="A25" s="45"/>
      <c r="B25" s="99"/>
      <c r="C25" s="57"/>
      <c r="D25" s="46"/>
      <c r="E25" s="99"/>
      <c r="F25" s="57"/>
      <c r="G25" s="58"/>
      <c r="H25" s="62"/>
      <c r="I25" s="63"/>
      <c r="J25" s="63"/>
      <c r="K25" s="63"/>
      <c r="L25" s="64"/>
      <c r="M25" s="65"/>
      <c r="N25" s="65"/>
      <c r="O25" s="65"/>
    </row>
    <row r="26" spans="1:15" ht="15" customHeight="1">
      <c r="A26" s="45"/>
      <c r="B26" s="99"/>
      <c r="C26" s="57"/>
      <c r="D26" s="46"/>
      <c r="E26" s="99"/>
      <c r="F26" s="57"/>
      <c r="G26" s="58"/>
      <c r="H26" s="62"/>
      <c r="I26" s="63"/>
      <c r="J26" s="63"/>
      <c r="K26" s="63"/>
      <c r="L26" s="64"/>
      <c r="M26" s="65"/>
      <c r="N26" s="65"/>
      <c r="O26" s="65"/>
    </row>
    <row r="27" spans="1:15" ht="15" customHeight="1">
      <c r="A27" s="45"/>
      <c r="B27" s="99"/>
      <c r="C27" s="57"/>
      <c r="D27" s="46"/>
      <c r="E27" s="99"/>
      <c r="F27" s="57"/>
      <c r="G27" s="58"/>
      <c r="H27" s="62"/>
      <c r="I27" s="63"/>
      <c r="J27" s="63"/>
      <c r="K27" s="63"/>
      <c r="L27" s="64"/>
      <c r="M27" s="65"/>
      <c r="N27" s="65"/>
      <c r="O27" s="65"/>
    </row>
    <row r="28" spans="1:15" ht="15" customHeight="1">
      <c r="A28" s="45"/>
      <c r="B28" s="99"/>
      <c r="C28" s="57"/>
      <c r="D28" s="46"/>
      <c r="E28" s="99"/>
      <c r="F28" s="57"/>
      <c r="G28" s="58"/>
      <c r="H28" s="62"/>
      <c r="I28" s="63"/>
      <c r="J28" s="63"/>
      <c r="K28" s="63"/>
      <c r="L28" s="64"/>
      <c r="M28" s="65"/>
      <c r="N28" s="65"/>
      <c r="O28" s="65"/>
    </row>
    <row r="29" spans="1:15" ht="15" customHeight="1">
      <c r="A29" s="45"/>
      <c r="B29" s="99"/>
      <c r="C29" s="57"/>
      <c r="D29" s="46"/>
      <c r="E29" s="99"/>
      <c r="F29" s="57"/>
      <c r="G29" s="58"/>
      <c r="H29" s="62"/>
      <c r="I29" s="63"/>
      <c r="J29" s="63"/>
      <c r="K29" s="63"/>
      <c r="L29" s="64"/>
      <c r="M29" s="65"/>
      <c r="N29" s="65"/>
      <c r="O29" s="65"/>
    </row>
    <row r="30" spans="1:15" ht="15" customHeight="1">
      <c r="A30" s="45"/>
      <c r="B30" s="99"/>
      <c r="C30" s="57"/>
      <c r="D30" s="46"/>
      <c r="E30" s="99"/>
      <c r="F30" s="57"/>
      <c r="G30" s="58"/>
      <c r="H30" s="62"/>
      <c r="I30" s="63"/>
      <c r="J30" s="63"/>
      <c r="K30" s="63"/>
      <c r="L30" s="64"/>
      <c r="M30" s="65"/>
      <c r="N30" s="65"/>
      <c r="O30" s="65"/>
    </row>
    <row r="31" spans="1:15" ht="15" customHeight="1">
      <c r="A31" s="45"/>
      <c r="B31" s="99"/>
      <c r="C31" s="57"/>
      <c r="D31" s="46"/>
      <c r="E31" s="99"/>
      <c r="F31" s="57"/>
      <c r="G31" s="58"/>
      <c r="H31" s="62"/>
      <c r="I31" s="63"/>
      <c r="J31" s="63"/>
      <c r="K31" s="63"/>
      <c r="L31" s="64"/>
      <c r="M31" s="65"/>
      <c r="N31" s="65"/>
      <c r="O31" s="65"/>
    </row>
    <row r="32" spans="1:15" ht="15" customHeight="1">
      <c r="A32" s="45"/>
      <c r="B32" s="99"/>
      <c r="C32" s="57"/>
      <c r="D32" s="46"/>
      <c r="E32" s="99"/>
      <c r="F32" s="57"/>
      <c r="G32" s="58"/>
      <c r="H32" s="62"/>
      <c r="I32" s="63"/>
      <c r="J32" s="63"/>
      <c r="K32" s="63"/>
      <c r="L32" s="64"/>
      <c r="M32" s="65"/>
      <c r="N32" s="65"/>
      <c r="O32" s="65"/>
    </row>
    <row r="33" spans="1:15" ht="15" customHeight="1">
      <c r="A33" s="45"/>
      <c r="B33" s="99"/>
      <c r="C33" s="57"/>
      <c r="D33" s="46"/>
      <c r="E33" s="99"/>
      <c r="F33" s="57"/>
      <c r="G33" s="58"/>
      <c r="H33" s="62"/>
      <c r="I33" s="63"/>
      <c r="J33" s="63"/>
      <c r="K33" s="63"/>
      <c r="L33" s="64"/>
      <c r="M33" s="65"/>
      <c r="N33" s="65"/>
      <c r="O33" s="65"/>
    </row>
    <row r="34" spans="1:15" ht="15" customHeight="1">
      <c r="A34" s="45"/>
      <c r="B34" s="99"/>
      <c r="C34" s="57"/>
      <c r="D34" s="46"/>
      <c r="E34" s="99"/>
      <c r="F34" s="57"/>
      <c r="G34" s="58"/>
      <c r="H34" s="62"/>
      <c r="I34" s="63"/>
      <c r="J34" s="63"/>
      <c r="K34" s="63"/>
      <c r="L34" s="64"/>
      <c r="M34" s="65"/>
      <c r="N34" s="65"/>
      <c r="O34" s="65"/>
    </row>
    <row r="35" spans="1:15" ht="15" customHeight="1">
      <c r="A35" s="45"/>
      <c r="B35" s="99"/>
      <c r="C35" s="57"/>
      <c r="D35" s="46"/>
      <c r="E35" s="99"/>
      <c r="F35" s="57"/>
      <c r="G35" s="58"/>
      <c r="H35" s="62"/>
      <c r="I35" s="63"/>
      <c r="J35" s="63"/>
      <c r="K35" s="63"/>
      <c r="L35" s="64"/>
      <c r="M35" s="65"/>
      <c r="N35" s="65"/>
      <c r="O35" s="65"/>
    </row>
    <row r="36" spans="1:15" ht="15" customHeight="1">
      <c r="A36" s="45"/>
      <c r="B36" s="99"/>
      <c r="C36" s="57"/>
      <c r="D36" s="46"/>
      <c r="E36" s="99"/>
      <c r="F36" s="57"/>
      <c r="G36" s="58"/>
      <c r="H36" s="62"/>
      <c r="I36" s="63"/>
      <c r="J36" s="63"/>
      <c r="K36" s="63"/>
      <c r="L36" s="64"/>
      <c r="M36" s="65"/>
      <c r="N36" s="65"/>
      <c r="O36" s="65"/>
    </row>
    <row r="37" spans="1:15" ht="15" customHeight="1">
      <c r="A37" s="45"/>
      <c r="B37" s="99"/>
      <c r="C37" s="57"/>
      <c r="D37" s="46"/>
      <c r="E37" s="99"/>
      <c r="F37" s="57"/>
      <c r="G37" s="58"/>
      <c r="H37" s="62"/>
      <c r="I37" s="63"/>
      <c r="J37" s="63"/>
      <c r="K37" s="63"/>
      <c r="L37" s="64"/>
      <c r="M37" s="65"/>
      <c r="N37" s="65"/>
      <c r="O37" s="65"/>
    </row>
    <row r="38" spans="1:15" ht="15" customHeight="1">
      <c r="A38" s="45"/>
      <c r="B38" s="99"/>
      <c r="C38" s="57"/>
      <c r="D38" s="46"/>
      <c r="E38" s="99"/>
      <c r="F38" s="57"/>
      <c r="G38" s="58"/>
      <c r="H38" s="62"/>
      <c r="I38" s="63"/>
      <c r="J38" s="63"/>
      <c r="K38" s="63"/>
      <c r="L38" s="64"/>
      <c r="M38" s="65"/>
      <c r="N38" s="65"/>
      <c r="O38" s="65"/>
    </row>
    <row r="39" spans="1:15" ht="15" customHeight="1">
      <c r="A39" s="45"/>
      <c r="B39" s="99"/>
      <c r="C39" s="57"/>
      <c r="D39" s="46"/>
      <c r="E39" s="99"/>
      <c r="F39" s="57"/>
      <c r="G39" s="58"/>
      <c r="H39" s="62"/>
      <c r="I39" s="63"/>
      <c r="J39" s="63"/>
      <c r="K39" s="63"/>
      <c r="L39" s="64"/>
      <c r="M39" s="65"/>
      <c r="N39" s="65"/>
      <c r="O39" s="65"/>
    </row>
    <row r="40" spans="1:15" ht="15" customHeight="1">
      <c r="A40" s="45"/>
      <c r="B40" s="99"/>
      <c r="C40" s="57"/>
      <c r="D40" s="46"/>
      <c r="E40" s="99"/>
      <c r="F40" s="57"/>
      <c r="G40" s="58"/>
      <c r="H40" s="62"/>
      <c r="I40" s="63"/>
      <c r="J40" s="63"/>
      <c r="K40" s="63"/>
      <c r="L40" s="64"/>
      <c r="M40" s="65"/>
      <c r="N40" s="65"/>
      <c r="O40" s="65"/>
    </row>
    <row r="41" spans="1:15" ht="15" customHeight="1">
      <c r="A41" s="45"/>
      <c r="B41" s="99"/>
      <c r="C41" s="57"/>
      <c r="D41" s="46"/>
      <c r="E41" s="99"/>
      <c r="F41" s="57"/>
      <c r="G41" s="58"/>
      <c r="H41" s="62"/>
      <c r="I41" s="63"/>
      <c r="J41" s="63"/>
      <c r="K41" s="63"/>
      <c r="L41" s="64"/>
      <c r="M41" s="65"/>
      <c r="N41" s="65"/>
      <c r="O41" s="65"/>
    </row>
    <row r="42" spans="1:15" ht="15" customHeight="1">
      <c r="A42" s="45"/>
      <c r="B42" s="99"/>
      <c r="C42" s="57"/>
      <c r="D42" s="46"/>
      <c r="E42" s="99"/>
      <c r="F42" s="57"/>
      <c r="G42" s="58"/>
      <c r="H42" s="62"/>
      <c r="I42" s="63"/>
      <c r="J42" s="63"/>
      <c r="K42" s="63"/>
      <c r="L42" s="64"/>
      <c r="M42" s="65"/>
      <c r="N42" s="65"/>
      <c r="O42" s="65"/>
    </row>
    <row r="43" spans="1:15" ht="15" customHeight="1">
      <c r="A43" s="45"/>
      <c r="B43" s="99"/>
      <c r="C43" s="57"/>
      <c r="D43" s="46"/>
      <c r="E43" s="99"/>
      <c r="F43" s="57"/>
      <c r="G43" s="58"/>
      <c r="H43" s="62"/>
      <c r="I43" s="63"/>
      <c r="J43" s="63"/>
      <c r="K43" s="63"/>
      <c r="L43" s="64"/>
      <c r="M43" s="65"/>
      <c r="N43" s="65"/>
      <c r="O43" s="65"/>
    </row>
    <row r="44" spans="1:15" ht="15" customHeight="1">
      <c r="A44" s="45"/>
      <c r="B44" s="99"/>
      <c r="C44" s="57"/>
      <c r="D44" s="46"/>
      <c r="E44" s="99"/>
      <c r="F44" s="57"/>
      <c r="G44" s="58"/>
      <c r="H44" s="62"/>
      <c r="I44" s="63"/>
      <c r="J44" s="63"/>
      <c r="K44" s="63"/>
      <c r="L44" s="64"/>
      <c r="M44" s="65"/>
      <c r="N44" s="65"/>
      <c r="O44" s="65"/>
    </row>
    <row r="45" spans="1:15" ht="15" customHeight="1">
      <c r="A45" s="45"/>
      <c r="B45" s="99"/>
      <c r="C45" s="57"/>
      <c r="D45" s="46"/>
      <c r="E45" s="99"/>
      <c r="F45" s="57"/>
      <c r="G45" s="58"/>
      <c r="H45" s="62"/>
      <c r="I45" s="63"/>
      <c r="J45" s="63"/>
      <c r="K45" s="63"/>
      <c r="L45" s="64"/>
      <c r="M45" s="65"/>
      <c r="N45" s="65"/>
      <c r="O45" s="65"/>
    </row>
    <row r="46" spans="1:15" ht="15" customHeight="1">
      <c r="A46" s="45"/>
      <c r="B46" s="99"/>
      <c r="C46" s="57"/>
      <c r="D46" s="46"/>
      <c r="E46" s="99"/>
      <c r="F46" s="57"/>
      <c r="G46" s="58"/>
      <c r="H46" s="62"/>
      <c r="I46" s="63"/>
      <c r="J46" s="63"/>
      <c r="K46" s="63"/>
      <c r="L46" s="64"/>
      <c r="M46" s="65"/>
      <c r="N46" s="65"/>
      <c r="O46" s="65"/>
    </row>
    <row r="47" spans="1:15" ht="15" customHeight="1">
      <c r="A47" s="45"/>
      <c r="B47" s="99"/>
      <c r="C47" s="57"/>
      <c r="D47" s="46"/>
      <c r="E47" s="99"/>
      <c r="F47" s="57"/>
      <c r="G47" s="58"/>
      <c r="H47" s="62"/>
      <c r="I47" s="63"/>
      <c r="J47" s="63"/>
      <c r="K47" s="63"/>
      <c r="L47" s="64"/>
      <c r="M47" s="65"/>
      <c r="N47" s="65"/>
      <c r="O47" s="65"/>
    </row>
    <row r="48" spans="1:15" ht="15" customHeight="1">
      <c r="A48" s="45"/>
      <c r="B48" s="99"/>
      <c r="C48" s="57"/>
      <c r="D48" s="46"/>
      <c r="E48" s="99"/>
      <c r="F48" s="57"/>
      <c r="G48" s="58"/>
      <c r="H48" s="62"/>
      <c r="I48" s="63"/>
      <c r="J48" s="63"/>
      <c r="K48" s="63"/>
      <c r="L48" s="64"/>
      <c r="M48" s="65"/>
      <c r="N48" s="65"/>
      <c r="O48" s="65"/>
    </row>
    <row r="49" spans="1:15" ht="15" customHeight="1">
      <c r="A49" s="45"/>
      <c r="B49" s="99"/>
      <c r="C49" s="57"/>
      <c r="D49" s="46"/>
      <c r="E49" s="99"/>
      <c r="F49" s="57"/>
      <c r="G49" s="58"/>
      <c r="H49" s="62"/>
      <c r="I49" s="63"/>
      <c r="J49" s="63"/>
      <c r="K49" s="63"/>
      <c r="L49" s="64"/>
      <c r="M49" s="65"/>
      <c r="N49" s="65"/>
      <c r="O49" s="65"/>
    </row>
    <row r="50" spans="1:15" ht="15" customHeight="1">
      <c r="A50" s="45"/>
      <c r="B50" s="99"/>
      <c r="C50" s="57"/>
      <c r="D50" s="46"/>
      <c r="E50" s="99"/>
      <c r="F50" s="57"/>
      <c r="G50" s="58"/>
      <c r="H50" s="62"/>
      <c r="I50" s="63"/>
      <c r="J50" s="63"/>
      <c r="K50" s="63"/>
      <c r="L50" s="64"/>
      <c r="M50" s="65"/>
      <c r="N50" s="65"/>
      <c r="O50" s="65"/>
    </row>
    <row r="51" spans="1:15" ht="15" customHeight="1">
      <c r="A51" s="45"/>
      <c r="B51" s="99"/>
      <c r="C51" s="57"/>
      <c r="D51" s="46"/>
      <c r="E51" s="99"/>
      <c r="F51" s="57"/>
      <c r="G51" s="58"/>
      <c r="H51" s="62"/>
      <c r="I51" s="63"/>
      <c r="J51" s="63"/>
      <c r="K51" s="63"/>
      <c r="L51" s="64"/>
      <c r="M51" s="65"/>
      <c r="N51" s="65"/>
      <c r="O51" s="65"/>
    </row>
    <row r="52" spans="1:15" ht="15" customHeight="1">
      <c r="A52" s="45"/>
      <c r="B52" s="99"/>
      <c r="C52" s="57"/>
      <c r="D52" s="46"/>
      <c r="E52" s="99"/>
      <c r="F52" s="57"/>
      <c r="G52" s="58"/>
      <c r="H52" s="62"/>
      <c r="I52" s="63"/>
      <c r="J52" s="63"/>
      <c r="K52" s="63"/>
      <c r="L52" s="64"/>
      <c r="M52" s="65"/>
      <c r="N52" s="65"/>
      <c r="O52" s="65"/>
    </row>
    <row r="53" spans="1:15" ht="15" customHeight="1">
      <c r="A53" s="45"/>
      <c r="B53" s="99"/>
      <c r="C53" s="57"/>
      <c r="D53" s="46"/>
      <c r="E53" s="99"/>
      <c r="F53" s="57"/>
      <c r="G53" s="58"/>
      <c r="H53" s="62"/>
      <c r="I53" s="63"/>
      <c r="J53" s="63"/>
      <c r="K53" s="63"/>
      <c r="L53" s="64"/>
      <c r="M53" s="65"/>
      <c r="N53" s="65"/>
      <c r="O53" s="65"/>
    </row>
    <row r="54" spans="1:15" ht="15" customHeight="1">
      <c r="A54" s="45"/>
      <c r="B54" s="99"/>
      <c r="C54" s="57"/>
      <c r="D54" s="46"/>
      <c r="E54" s="99"/>
      <c r="F54" s="57"/>
      <c r="G54" s="58"/>
      <c r="H54" s="62"/>
      <c r="I54" s="63"/>
      <c r="J54" s="63"/>
      <c r="K54" s="63"/>
      <c r="L54" s="64"/>
      <c r="M54" s="65"/>
      <c r="N54" s="65"/>
      <c r="O54" s="65"/>
    </row>
    <row r="55" spans="1:15" ht="15" customHeight="1">
      <c r="A55" s="45"/>
      <c r="B55" s="99"/>
      <c r="C55" s="57"/>
      <c r="D55" s="46"/>
      <c r="E55" s="99"/>
      <c r="F55" s="57"/>
      <c r="G55" s="58"/>
      <c r="H55" s="62"/>
      <c r="I55" s="63"/>
      <c r="J55" s="63"/>
      <c r="K55" s="63"/>
      <c r="L55" s="64"/>
      <c r="M55" s="65"/>
      <c r="N55" s="65"/>
      <c r="O55" s="65"/>
    </row>
    <row r="56" spans="1:15" ht="15" customHeight="1">
      <c r="A56" s="45"/>
      <c r="B56" s="99"/>
      <c r="C56" s="57"/>
      <c r="D56" s="46"/>
      <c r="E56" s="99"/>
      <c r="F56" s="57"/>
      <c r="G56" s="58"/>
      <c r="H56" s="62"/>
      <c r="I56" s="63"/>
      <c r="J56" s="63"/>
      <c r="K56" s="63"/>
      <c r="L56" s="64"/>
      <c r="M56" s="65"/>
      <c r="N56" s="65"/>
      <c r="O56" s="65"/>
    </row>
    <row r="57" spans="1:15" ht="15" customHeight="1">
      <c r="A57" s="45"/>
      <c r="B57" s="99"/>
      <c r="C57" s="57"/>
      <c r="D57" s="46"/>
      <c r="E57" s="99"/>
      <c r="F57" s="57"/>
      <c r="G57" s="58"/>
      <c r="H57" s="62"/>
      <c r="I57" s="63"/>
      <c r="J57" s="63"/>
      <c r="K57" s="63"/>
      <c r="L57" s="64"/>
      <c r="M57" s="65"/>
      <c r="N57" s="65"/>
      <c r="O57" s="65"/>
    </row>
    <row r="58" spans="1:15" ht="15" customHeight="1">
      <c r="A58" s="45"/>
      <c r="B58" s="99"/>
      <c r="C58" s="57"/>
      <c r="D58" s="46"/>
      <c r="E58" s="99"/>
      <c r="F58" s="57"/>
      <c r="G58" s="58"/>
      <c r="H58" s="62"/>
      <c r="I58" s="63"/>
      <c r="J58" s="63"/>
      <c r="K58" s="63"/>
      <c r="L58" s="64"/>
      <c r="M58" s="65"/>
      <c r="N58" s="65"/>
      <c r="O58" s="65"/>
    </row>
    <row r="59" spans="1:15" ht="15" customHeight="1">
      <c r="A59" s="45"/>
      <c r="B59" s="99"/>
      <c r="C59" s="57"/>
      <c r="D59" s="46"/>
      <c r="E59" s="99"/>
      <c r="F59" s="57"/>
      <c r="G59" s="58"/>
      <c r="H59" s="62"/>
      <c r="I59" s="63"/>
      <c r="J59" s="63"/>
      <c r="K59" s="63"/>
      <c r="L59" s="64"/>
      <c r="M59" s="65"/>
      <c r="N59" s="65"/>
      <c r="O59" s="65"/>
    </row>
    <row r="60" spans="1:15" ht="15" customHeight="1">
      <c r="A60" s="45"/>
      <c r="B60" s="99"/>
      <c r="C60" s="57"/>
      <c r="D60" s="46"/>
      <c r="E60" s="99"/>
      <c r="F60" s="57"/>
      <c r="G60" s="58"/>
      <c r="H60" s="62"/>
      <c r="I60" s="63"/>
      <c r="J60" s="63"/>
      <c r="K60" s="63"/>
      <c r="L60" s="64"/>
      <c r="M60" s="65"/>
      <c r="N60" s="65"/>
      <c r="O60" s="65"/>
    </row>
    <row r="61" spans="1:15" ht="15" customHeight="1">
      <c r="A61" s="45"/>
      <c r="B61" s="99"/>
      <c r="C61" s="57"/>
      <c r="D61" s="46"/>
      <c r="E61" s="99"/>
      <c r="F61" s="57"/>
      <c r="G61" s="58"/>
      <c r="H61" s="62"/>
      <c r="I61" s="63"/>
      <c r="J61" s="63"/>
      <c r="K61" s="63"/>
      <c r="L61" s="64"/>
      <c r="M61" s="65"/>
      <c r="N61" s="65"/>
      <c r="O61" s="65"/>
    </row>
    <row r="62" spans="1:15" ht="15" customHeight="1">
      <c r="A62" s="45"/>
      <c r="B62" s="99"/>
      <c r="C62" s="57"/>
      <c r="D62" s="46"/>
      <c r="E62" s="99"/>
      <c r="F62" s="57"/>
      <c r="G62" s="58"/>
      <c r="H62" s="62"/>
      <c r="I62" s="63"/>
      <c r="J62" s="63"/>
      <c r="K62" s="63"/>
      <c r="L62" s="64"/>
      <c r="M62" s="65"/>
      <c r="N62" s="65"/>
      <c r="O62" s="65"/>
    </row>
    <row r="63" spans="1:15" ht="15" customHeight="1">
      <c r="A63" s="45"/>
      <c r="B63" s="99"/>
      <c r="C63" s="57"/>
      <c r="D63" s="46"/>
      <c r="E63" s="99"/>
      <c r="F63" s="57"/>
      <c r="G63" s="58"/>
      <c r="H63" s="62"/>
      <c r="I63" s="63"/>
      <c r="J63" s="63"/>
      <c r="K63" s="63"/>
      <c r="L63" s="64"/>
      <c r="M63" s="65"/>
      <c r="N63" s="65"/>
      <c r="O63" s="65"/>
    </row>
    <row r="64" spans="1:15" ht="15" customHeight="1">
      <c r="A64" s="45"/>
      <c r="B64" s="99"/>
      <c r="C64" s="57"/>
      <c r="D64" s="46"/>
      <c r="E64" s="99"/>
      <c r="F64" s="57"/>
      <c r="G64" s="58"/>
      <c r="H64" s="62"/>
      <c r="I64" s="63"/>
      <c r="J64" s="63"/>
      <c r="K64" s="63"/>
      <c r="L64" s="64"/>
      <c r="M64" s="65"/>
      <c r="N64" s="65"/>
      <c r="O64" s="65"/>
    </row>
    <row r="65" spans="1:15" ht="15" customHeight="1">
      <c r="A65" s="45"/>
      <c r="B65" s="99"/>
      <c r="C65" s="57"/>
      <c r="D65" s="46"/>
      <c r="E65" s="99"/>
      <c r="F65" s="57"/>
      <c r="G65" s="58"/>
      <c r="H65" s="62"/>
      <c r="I65" s="63"/>
      <c r="J65" s="63"/>
      <c r="K65" s="63"/>
      <c r="L65" s="64"/>
      <c r="M65" s="65"/>
      <c r="N65" s="65"/>
      <c r="O65" s="65"/>
    </row>
    <row r="66" spans="1:15" ht="15" customHeight="1">
      <c r="A66" s="45"/>
      <c r="B66" s="99"/>
      <c r="C66" s="57"/>
      <c r="D66" s="46"/>
      <c r="E66" s="99"/>
      <c r="F66" s="57"/>
      <c r="G66" s="58"/>
      <c r="H66" s="62"/>
      <c r="I66" s="63"/>
      <c r="J66" s="63"/>
      <c r="K66" s="63"/>
      <c r="L66" s="64"/>
      <c r="M66" s="65"/>
      <c r="N66" s="65"/>
      <c r="O66" s="65"/>
    </row>
    <row r="67" spans="1:15" ht="15" customHeight="1">
      <c r="A67" s="45"/>
      <c r="B67" s="99"/>
      <c r="C67" s="57"/>
      <c r="D67" s="46"/>
      <c r="E67" s="99"/>
      <c r="F67" s="57"/>
      <c r="G67" s="58"/>
      <c r="H67" s="62"/>
      <c r="I67" s="63"/>
      <c r="J67" s="63"/>
      <c r="K67" s="63"/>
      <c r="L67" s="64"/>
      <c r="M67" s="65"/>
      <c r="N67" s="65"/>
      <c r="O67" s="65"/>
    </row>
    <row r="68" spans="1:15" ht="15" customHeight="1">
      <c r="A68" s="45"/>
      <c r="B68" s="99"/>
      <c r="C68" s="57"/>
      <c r="D68" s="46"/>
      <c r="E68" s="99"/>
      <c r="F68" s="57"/>
      <c r="G68" s="58"/>
      <c r="H68" s="62"/>
      <c r="I68" s="63"/>
      <c r="J68" s="63"/>
      <c r="K68" s="63"/>
      <c r="L68" s="64"/>
      <c r="M68" s="65"/>
      <c r="N68" s="65"/>
      <c r="O68" s="65"/>
    </row>
    <row r="69" spans="1:15" ht="15" customHeight="1">
      <c r="A69" s="45"/>
      <c r="B69" s="99"/>
      <c r="C69" s="57"/>
      <c r="D69" s="46"/>
      <c r="E69" s="99"/>
      <c r="F69" s="57"/>
      <c r="G69" s="58"/>
      <c r="H69" s="62"/>
      <c r="I69" s="63"/>
      <c r="J69" s="63"/>
      <c r="K69" s="63"/>
      <c r="L69" s="64"/>
      <c r="M69" s="65"/>
      <c r="N69" s="65"/>
      <c r="O69" s="65"/>
    </row>
    <row r="70" spans="1:15" ht="15" customHeight="1">
      <c r="A70" s="45"/>
      <c r="B70" s="99"/>
      <c r="C70" s="57"/>
      <c r="D70" s="46"/>
      <c r="E70" s="99"/>
      <c r="F70" s="57"/>
      <c r="G70" s="58"/>
      <c r="H70" s="62"/>
      <c r="I70" s="63"/>
      <c r="J70" s="63"/>
      <c r="K70" s="63"/>
      <c r="L70" s="64"/>
      <c r="M70" s="65"/>
      <c r="N70" s="65"/>
      <c r="O70" s="65"/>
    </row>
    <row r="71" spans="1:15" ht="15" customHeight="1">
      <c r="A71" s="45"/>
      <c r="B71" s="99"/>
      <c r="C71" s="57"/>
      <c r="D71" s="46"/>
      <c r="E71" s="99"/>
      <c r="F71" s="57"/>
      <c r="G71" s="58"/>
      <c r="H71" s="62"/>
      <c r="I71" s="63"/>
      <c r="J71" s="63"/>
      <c r="K71" s="63"/>
      <c r="L71" s="64"/>
      <c r="M71" s="65"/>
      <c r="N71" s="65"/>
      <c r="O71" s="65"/>
    </row>
    <row r="72" spans="1:15" ht="15" customHeight="1">
      <c r="A72" s="45"/>
      <c r="B72" s="99"/>
      <c r="C72" s="57"/>
      <c r="D72" s="46"/>
      <c r="E72" s="99"/>
      <c r="F72" s="57"/>
      <c r="G72" s="58"/>
      <c r="H72" s="62"/>
      <c r="I72" s="63"/>
      <c r="J72" s="63"/>
      <c r="K72" s="63"/>
      <c r="L72" s="64"/>
      <c r="M72" s="65"/>
      <c r="N72" s="65"/>
      <c r="O72" s="65"/>
    </row>
    <row r="73" spans="1:15" ht="15" customHeight="1">
      <c r="A73" s="45"/>
      <c r="B73" s="99"/>
      <c r="C73" s="57"/>
      <c r="D73" s="46"/>
      <c r="E73" s="99"/>
      <c r="F73" s="57"/>
      <c r="G73" s="58"/>
      <c r="H73" s="62"/>
      <c r="I73" s="63"/>
      <c r="J73" s="63"/>
      <c r="K73" s="63"/>
      <c r="L73" s="64"/>
      <c r="M73" s="65"/>
      <c r="N73" s="65"/>
      <c r="O73" s="65"/>
    </row>
    <row r="74" spans="1:15" ht="15" customHeight="1">
      <c r="A74" s="45"/>
      <c r="B74" s="99"/>
      <c r="C74" s="57"/>
      <c r="D74" s="46"/>
      <c r="E74" s="99"/>
      <c r="F74" s="57"/>
      <c r="G74" s="58"/>
      <c r="H74" s="62"/>
      <c r="I74" s="63"/>
      <c r="J74" s="63"/>
      <c r="K74" s="63"/>
      <c r="L74" s="64"/>
      <c r="M74" s="65"/>
      <c r="N74" s="65"/>
      <c r="O74" s="65"/>
    </row>
    <row r="75" spans="1:15" ht="15" customHeight="1">
      <c r="A75" s="45"/>
      <c r="B75" s="99"/>
      <c r="C75" s="57"/>
      <c r="D75" s="46"/>
      <c r="E75" s="99"/>
      <c r="F75" s="57"/>
      <c r="G75" s="58"/>
      <c r="H75" s="62"/>
      <c r="I75" s="63"/>
      <c r="J75" s="63"/>
      <c r="K75" s="63"/>
      <c r="L75" s="64"/>
      <c r="M75" s="65"/>
      <c r="N75" s="65"/>
      <c r="O75" s="65"/>
    </row>
    <row r="76" spans="1:15" ht="15" customHeight="1">
      <c r="A76" s="45"/>
      <c r="B76" s="99"/>
      <c r="C76" s="57"/>
      <c r="D76" s="46"/>
      <c r="E76" s="99"/>
      <c r="F76" s="57"/>
      <c r="G76" s="58"/>
      <c r="H76" s="62"/>
      <c r="I76" s="63"/>
      <c r="J76" s="63"/>
      <c r="K76" s="63"/>
      <c r="L76" s="64"/>
      <c r="M76" s="65"/>
      <c r="N76" s="65"/>
      <c r="O76" s="65"/>
    </row>
    <row r="77" spans="1:15" ht="15" customHeight="1">
      <c r="A77" s="45"/>
      <c r="B77" s="99"/>
      <c r="C77" s="57"/>
      <c r="D77" s="46"/>
      <c r="E77" s="99"/>
      <c r="F77" s="57"/>
      <c r="G77" s="58"/>
      <c r="H77" s="62"/>
      <c r="I77" s="63"/>
      <c r="J77" s="63"/>
      <c r="K77" s="63"/>
      <c r="L77" s="64"/>
      <c r="M77" s="65"/>
      <c r="N77" s="65"/>
      <c r="O77" s="65"/>
    </row>
    <row r="78" spans="1:15" ht="15" customHeight="1">
      <c r="A78" s="45"/>
      <c r="B78" s="99"/>
      <c r="C78" s="57"/>
      <c r="D78" s="46"/>
      <c r="E78" s="99"/>
      <c r="F78" s="57"/>
      <c r="G78" s="58"/>
      <c r="H78" s="62"/>
      <c r="I78" s="63"/>
      <c r="J78" s="63"/>
      <c r="K78" s="63"/>
      <c r="L78" s="64"/>
      <c r="M78" s="65"/>
      <c r="N78" s="65"/>
      <c r="O78" s="65"/>
    </row>
    <row r="79" spans="1:15" ht="15" customHeight="1">
      <c r="A79" s="45"/>
      <c r="B79" s="99"/>
      <c r="C79" s="57"/>
      <c r="D79" s="46"/>
      <c r="E79" s="99"/>
      <c r="F79" s="57"/>
      <c r="G79" s="58"/>
      <c r="H79" s="62"/>
      <c r="I79" s="63"/>
      <c r="J79" s="63"/>
      <c r="K79" s="63"/>
      <c r="L79" s="64"/>
      <c r="M79" s="65"/>
      <c r="N79" s="65"/>
      <c r="O79" s="65"/>
    </row>
    <row r="80" spans="1:15" ht="15" customHeight="1">
      <c r="A80" s="45"/>
      <c r="B80" s="99"/>
      <c r="C80" s="57"/>
      <c r="D80" s="46"/>
      <c r="E80" s="99"/>
      <c r="F80" s="57"/>
      <c r="G80" s="58"/>
      <c r="H80" s="62"/>
      <c r="I80" s="63"/>
      <c r="J80" s="63"/>
      <c r="K80" s="63"/>
      <c r="L80" s="64"/>
      <c r="M80" s="65"/>
      <c r="N80" s="65"/>
      <c r="O80" s="65"/>
    </row>
    <row r="81" spans="1:15" ht="15" customHeight="1">
      <c r="A81" s="45"/>
      <c r="B81" s="99"/>
      <c r="C81" s="57"/>
      <c r="D81" s="46"/>
      <c r="E81" s="99"/>
      <c r="F81" s="57"/>
      <c r="G81" s="58"/>
      <c r="H81" s="62"/>
      <c r="I81" s="63"/>
      <c r="J81" s="63"/>
      <c r="K81" s="63"/>
      <c r="L81" s="64"/>
      <c r="M81" s="65"/>
      <c r="N81" s="65"/>
      <c r="O81" s="65"/>
    </row>
    <row r="82" spans="1:15" ht="15" customHeight="1">
      <c r="A82" s="45"/>
      <c r="B82" s="99"/>
      <c r="C82" s="57"/>
      <c r="D82" s="46"/>
      <c r="E82" s="99"/>
      <c r="F82" s="57"/>
      <c r="G82" s="58"/>
      <c r="H82" s="62"/>
      <c r="I82" s="63"/>
      <c r="J82" s="63"/>
      <c r="K82" s="63"/>
      <c r="L82" s="64"/>
      <c r="M82" s="65"/>
      <c r="N82" s="65"/>
      <c r="O82" s="65"/>
    </row>
    <row r="83" spans="1:15" ht="15" customHeight="1">
      <c r="A83" s="45"/>
      <c r="B83" s="99"/>
      <c r="C83" s="57"/>
      <c r="D83" s="46"/>
      <c r="E83" s="99"/>
      <c r="F83" s="57"/>
      <c r="G83" s="58"/>
      <c r="H83" s="62"/>
      <c r="I83" s="63"/>
      <c r="J83" s="63"/>
      <c r="K83" s="63"/>
      <c r="L83" s="64"/>
      <c r="M83" s="65"/>
      <c r="N83" s="65"/>
      <c r="O83" s="65"/>
    </row>
    <row r="84" spans="1:15" ht="15" customHeight="1">
      <c r="A84" s="45"/>
      <c r="B84" s="99"/>
      <c r="C84" s="57"/>
      <c r="D84" s="46"/>
      <c r="E84" s="99"/>
      <c r="F84" s="57"/>
      <c r="G84" s="58"/>
      <c r="H84" s="62"/>
      <c r="I84" s="63"/>
      <c r="J84" s="63"/>
      <c r="K84" s="63"/>
      <c r="L84" s="64"/>
      <c r="M84" s="65"/>
      <c r="N84" s="65"/>
      <c r="O84" s="65"/>
    </row>
    <row r="85" spans="1:15" ht="15" customHeight="1">
      <c r="A85" s="45"/>
      <c r="B85" s="99"/>
      <c r="C85" s="57"/>
      <c r="D85" s="46"/>
      <c r="E85" s="99"/>
      <c r="F85" s="57"/>
      <c r="G85" s="58"/>
      <c r="H85" s="62"/>
      <c r="I85" s="63"/>
      <c r="J85" s="63"/>
      <c r="K85" s="63"/>
      <c r="L85" s="64"/>
      <c r="M85" s="65"/>
      <c r="N85" s="65"/>
      <c r="O85" s="65"/>
    </row>
    <row r="86" spans="1:15" ht="15" customHeight="1">
      <c r="A86" s="45"/>
      <c r="B86" s="99"/>
      <c r="C86" s="57"/>
      <c r="D86" s="46"/>
      <c r="E86" s="99"/>
      <c r="F86" s="57"/>
      <c r="G86" s="58"/>
      <c r="H86" s="62"/>
      <c r="I86" s="63"/>
      <c r="J86" s="63"/>
      <c r="K86" s="63"/>
      <c r="L86" s="64"/>
      <c r="M86" s="65"/>
      <c r="N86" s="65"/>
      <c r="O86" s="65"/>
    </row>
    <row r="87" spans="1:15" ht="15" customHeight="1">
      <c r="A87" s="45"/>
      <c r="B87" s="99"/>
      <c r="C87" s="57"/>
      <c r="D87" s="46"/>
      <c r="E87" s="99"/>
      <c r="F87" s="57"/>
      <c r="G87" s="58"/>
      <c r="H87" s="62"/>
      <c r="I87" s="63"/>
      <c r="J87" s="63"/>
      <c r="K87" s="63"/>
      <c r="L87" s="64"/>
      <c r="M87" s="65"/>
      <c r="N87" s="65"/>
      <c r="O87" s="65"/>
    </row>
    <row r="88" spans="1:15" ht="15" customHeight="1">
      <c r="A88" s="45"/>
      <c r="B88" s="99"/>
      <c r="C88" s="57"/>
      <c r="D88" s="46"/>
      <c r="E88" s="99"/>
      <c r="F88" s="57"/>
      <c r="G88" s="58"/>
      <c r="H88" s="62"/>
      <c r="I88" s="63"/>
      <c r="J88" s="63"/>
      <c r="K88" s="63"/>
      <c r="L88" s="64"/>
      <c r="M88" s="65"/>
      <c r="N88" s="65"/>
      <c r="O88" s="65"/>
    </row>
    <row r="89" spans="1:15" ht="15" customHeight="1">
      <c r="A89" s="45"/>
      <c r="B89" s="99"/>
      <c r="C89" s="57"/>
      <c r="D89" s="46"/>
      <c r="E89" s="99"/>
      <c r="F89" s="57"/>
      <c r="G89" s="58"/>
      <c r="H89" s="62"/>
      <c r="I89" s="63"/>
      <c r="J89" s="63"/>
      <c r="K89" s="63"/>
      <c r="L89" s="64"/>
      <c r="M89" s="65"/>
      <c r="N89" s="65"/>
      <c r="O89" s="65"/>
    </row>
    <row r="90" spans="1:15" ht="15" customHeight="1">
      <c r="A90" s="45"/>
      <c r="B90" s="99"/>
      <c r="C90" s="57"/>
      <c r="D90" s="46"/>
      <c r="E90" s="99"/>
      <c r="F90" s="57"/>
      <c r="G90" s="58"/>
      <c r="H90" s="62"/>
      <c r="I90" s="63"/>
      <c r="J90" s="63"/>
      <c r="K90" s="63"/>
      <c r="L90" s="64"/>
      <c r="M90" s="65"/>
      <c r="N90" s="65"/>
      <c r="O90" s="65"/>
    </row>
    <row r="91" spans="1:15" ht="15" customHeight="1">
      <c r="A91" s="45"/>
      <c r="B91" s="99"/>
      <c r="C91" s="57"/>
      <c r="D91" s="46"/>
      <c r="E91" s="99"/>
      <c r="F91" s="57"/>
      <c r="G91" s="58"/>
      <c r="H91" s="62"/>
      <c r="I91" s="63"/>
      <c r="J91" s="63"/>
      <c r="K91" s="63"/>
      <c r="L91" s="64"/>
      <c r="M91" s="65"/>
      <c r="N91" s="65"/>
      <c r="O91" s="65"/>
    </row>
    <row r="92" spans="1:15" ht="15" customHeight="1">
      <c r="A92" s="45"/>
      <c r="B92" s="99"/>
      <c r="C92" s="57"/>
      <c r="D92" s="46"/>
      <c r="E92" s="99"/>
      <c r="F92" s="57"/>
      <c r="G92" s="58"/>
      <c r="H92" s="62"/>
      <c r="I92" s="63"/>
      <c r="J92" s="63"/>
      <c r="K92" s="63"/>
      <c r="L92" s="64"/>
      <c r="M92" s="65"/>
      <c r="N92" s="65"/>
      <c r="O92" s="65"/>
    </row>
    <row r="93" spans="1:15" ht="15" customHeight="1">
      <c r="A93" s="45"/>
      <c r="B93" s="99"/>
      <c r="C93" s="57"/>
      <c r="D93" s="46"/>
      <c r="E93" s="99"/>
      <c r="F93" s="57"/>
      <c r="G93" s="58"/>
      <c r="H93" s="62"/>
      <c r="I93" s="63"/>
      <c r="J93" s="63"/>
      <c r="K93" s="63"/>
      <c r="L93" s="64"/>
      <c r="M93" s="65"/>
      <c r="N93" s="65"/>
      <c r="O93" s="65"/>
    </row>
    <row r="94" spans="1:15" ht="15" customHeight="1">
      <c r="A94" s="45"/>
      <c r="B94" s="99"/>
      <c r="C94" s="57"/>
      <c r="D94" s="46"/>
      <c r="E94" s="99"/>
      <c r="F94" s="57"/>
      <c r="G94" s="58"/>
      <c r="H94" s="62"/>
      <c r="I94" s="63"/>
      <c r="J94" s="63"/>
      <c r="K94" s="63"/>
      <c r="L94" s="64"/>
      <c r="M94" s="65"/>
      <c r="N94" s="65"/>
      <c r="O94" s="65"/>
    </row>
    <row r="95" spans="1:15" ht="15" customHeight="1">
      <c r="A95" s="45"/>
      <c r="B95" s="99"/>
      <c r="C95" s="57"/>
      <c r="D95" s="46"/>
      <c r="E95" s="99"/>
      <c r="F95" s="57"/>
      <c r="G95" s="58"/>
      <c r="H95" s="62"/>
      <c r="I95" s="63"/>
      <c r="J95" s="63"/>
      <c r="K95" s="63"/>
      <c r="L95" s="64"/>
      <c r="M95" s="65"/>
      <c r="N95" s="65"/>
      <c r="O95" s="65"/>
    </row>
    <row r="96" spans="1:15" ht="15" customHeight="1">
      <c r="A96" s="45"/>
      <c r="B96" s="99"/>
      <c r="C96" s="57"/>
      <c r="D96" s="46"/>
      <c r="E96" s="99"/>
      <c r="F96" s="57"/>
      <c r="G96" s="58"/>
      <c r="H96" s="62"/>
      <c r="I96" s="63"/>
      <c r="J96" s="63"/>
      <c r="K96" s="63"/>
      <c r="L96" s="64"/>
      <c r="M96" s="65"/>
      <c r="N96" s="65"/>
      <c r="O96" s="65"/>
    </row>
    <row r="97" spans="1:15" ht="15" customHeight="1">
      <c r="A97" s="45"/>
      <c r="B97" s="99"/>
      <c r="C97" s="57"/>
      <c r="D97" s="46"/>
      <c r="E97" s="99"/>
      <c r="F97" s="57"/>
      <c r="G97" s="58"/>
      <c r="H97" s="62"/>
      <c r="I97" s="63"/>
      <c r="J97" s="63"/>
      <c r="K97" s="63"/>
      <c r="L97" s="64"/>
      <c r="M97" s="65"/>
      <c r="N97" s="65"/>
      <c r="O97" s="65"/>
    </row>
    <row r="98" spans="1:15" ht="15" customHeight="1">
      <c r="A98" s="45"/>
      <c r="B98" s="99"/>
      <c r="C98" s="57"/>
      <c r="D98" s="46"/>
      <c r="E98" s="99"/>
      <c r="F98" s="57"/>
      <c r="G98" s="58"/>
      <c r="H98" s="62"/>
      <c r="I98" s="63"/>
      <c r="J98" s="63"/>
      <c r="K98" s="63"/>
      <c r="L98" s="64"/>
      <c r="M98" s="65"/>
      <c r="N98" s="65"/>
      <c r="O98" s="65"/>
    </row>
    <row r="99" spans="1:15" ht="15" customHeight="1">
      <c r="A99" s="45"/>
      <c r="B99" s="99"/>
      <c r="C99" s="57"/>
      <c r="D99" s="46"/>
      <c r="E99" s="99"/>
      <c r="F99" s="57"/>
      <c r="G99" s="58"/>
      <c r="H99" s="62"/>
      <c r="I99" s="63"/>
      <c r="J99" s="63"/>
      <c r="K99" s="63"/>
      <c r="L99" s="64"/>
      <c r="M99" s="65"/>
      <c r="N99" s="65"/>
      <c r="O99" s="65"/>
    </row>
    <row r="100" spans="1:15" ht="15" customHeight="1">
      <c r="A100" s="45"/>
      <c r="B100" s="99"/>
      <c r="C100" s="57"/>
      <c r="D100" s="46"/>
      <c r="E100" s="99"/>
      <c r="F100" s="57"/>
      <c r="G100" s="58"/>
      <c r="H100" s="62"/>
      <c r="I100" s="63"/>
      <c r="J100" s="63"/>
      <c r="K100" s="63"/>
      <c r="L100" s="64"/>
      <c r="M100" s="65"/>
      <c r="N100" s="65"/>
      <c r="O100" s="65"/>
    </row>
    <row r="101" spans="1:15" ht="15" customHeight="1">
      <c r="A101" s="45"/>
      <c r="B101" s="99"/>
      <c r="C101" s="57"/>
      <c r="D101" s="46"/>
      <c r="E101" s="99"/>
      <c r="F101" s="57"/>
      <c r="G101" s="58"/>
      <c r="H101" s="62"/>
      <c r="I101" s="63"/>
      <c r="J101" s="63"/>
      <c r="K101" s="63"/>
      <c r="L101" s="64"/>
      <c r="M101" s="65"/>
      <c r="N101" s="65"/>
      <c r="O101" s="65"/>
    </row>
    <row r="102" spans="1:15" ht="15" customHeight="1">
      <c r="A102" s="45"/>
      <c r="B102" s="99"/>
      <c r="C102" s="57"/>
      <c r="D102" s="46"/>
      <c r="E102" s="99"/>
      <c r="F102" s="57"/>
      <c r="G102" s="58"/>
      <c r="H102" s="62"/>
      <c r="I102" s="63"/>
      <c r="J102" s="63"/>
      <c r="K102" s="63"/>
      <c r="L102" s="64"/>
      <c r="M102" s="65"/>
      <c r="N102" s="65"/>
      <c r="O102" s="65"/>
    </row>
    <row r="103" spans="1:15" ht="15" customHeight="1">
      <c r="A103" s="45"/>
      <c r="B103" s="99"/>
      <c r="C103" s="57"/>
      <c r="D103" s="46"/>
      <c r="E103" s="99"/>
      <c r="F103" s="57"/>
      <c r="G103" s="58"/>
      <c r="H103" s="62"/>
      <c r="I103" s="63"/>
      <c r="J103" s="63"/>
      <c r="K103" s="63"/>
      <c r="L103" s="64"/>
      <c r="M103" s="65"/>
      <c r="N103" s="65"/>
      <c r="O103" s="65"/>
    </row>
    <row r="104" spans="1:15" ht="15" customHeight="1">
      <c r="A104" s="45"/>
      <c r="B104" s="99"/>
      <c r="C104" s="57"/>
      <c r="D104" s="46"/>
      <c r="E104" s="99"/>
      <c r="F104" s="57"/>
      <c r="G104" s="58"/>
      <c r="H104" s="62"/>
      <c r="I104" s="63"/>
      <c r="J104" s="63"/>
      <c r="K104" s="63"/>
      <c r="L104" s="64"/>
      <c r="M104" s="65"/>
      <c r="N104" s="65"/>
      <c r="O104" s="65"/>
    </row>
    <row r="105" spans="1:15" ht="15" customHeight="1">
      <c r="A105" s="45"/>
      <c r="B105" s="99"/>
      <c r="C105" s="57"/>
      <c r="D105" s="46"/>
      <c r="E105" s="99"/>
      <c r="F105" s="57"/>
      <c r="G105" s="58"/>
      <c r="H105" s="62"/>
      <c r="I105" s="63"/>
      <c r="J105" s="63"/>
      <c r="K105" s="63"/>
      <c r="L105" s="64"/>
      <c r="M105" s="65"/>
      <c r="N105" s="65"/>
      <c r="O105" s="65"/>
    </row>
    <row r="106" spans="1:15" ht="15" customHeight="1">
      <c r="A106" s="45"/>
      <c r="B106" s="99"/>
      <c r="C106" s="57"/>
      <c r="D106" s="46"/>
      <c r="E106" s="99"/>
      <c r="F106" s="57"/>
      <c r="G106" s="58"/>
      <c r="H106" s="62"/>
      <c r="I106" s="63"/>
      <c r="J106" s="63"/>
      <c r="K106" s="63"/>
      <c r="L106" s="64"/>
      <c r="M106" s="65"/>
      <c r="N106" s="65"/>
      <c r="O106" s="65"/>
    </row>
    <row r="107" spans="1:15" ht="15" customHeight="1">
      <c r="A107" s="45"/>
      <c r="B107" s="99"/>
      <c r="C107" s="57"/>
      <c r="D107" s="46"/>
      <c r="E107" s="99"/>
      <c r="F107" s="57"/>
      <c r="G107" s="58"/>
      <c r="H107" s="62"/>
      <c r="I107" s="63"/>
      <c r="J107" s="63"/>
      <c r="K107" s="63"/>
      <c r="L107" s="64"/>
      <c r="M107" s="65"/>
      <c r="N107" s="65"/>
      <c r="O107" s="65"/>
    </row>
    <row r="108" spans="1:15" ht="15" customHeight="1">
      <c r="A108" s="45"/>
      <c r="B108" s="99"/>
      <c r="C108" s="57"/>
      <c r="D108" s="46"/>
      <c r="E108" s="99"/>
      <c r="F108" s="57"/>
      <c r="G108" s="58"/>
      <c r="H108" s="62"/>
      <c r="I108" s="63"/>
      <c r="J108" s="63"/>
      <c r="K108" s="63"/>
      <c r="L108" s="64"/>
      <c r="M108" s="65"/>
      <c r="N108" s="65"/>
      <c r="O108" s="65"/>
    </row>
    <row r="109" spans="1:15" ht="15" customHeight="1">
      <c r="A109" s="45"/>
      <c r="B109" s="99"/>
      <c r="C109" s="57"/>
      <c r="D109" s="46"/>
      <c r="E109" s="99"/>
      <c r="F109" s="57"/>
      <c r="G109" s="58"/>
      <c r="H109" s="62"/>
      <c r="I109" s="63"/>
      <c r="J109" s="63"/>
      <c r="K109" s="63"/>
      <c r="L109" s="64"/>
      <c r="M109" s="65"/>
      <c r="N109" s="65"/>
      <c r="O109" s="65"/>
    </row>
    <row r="110" spans="1:15" ht="15" customHeight="1">
      <c r="A110" s="45"/>
      <c r="B110" s="99"/>
      <c r="C110" s="57"/>
      <c r="D110" s="46"/>
      <c r="E110" s="99"/>
      <c r="F110" s="57"/>
      <c r="G110" s="58"/>
      <c r="H110" s="62"/>
      <c r="I110" s="63"/>
      <c r="J110" s="63"/>
      <c r="K110" s="63"/>
      <c r="L110" s="64"/>
      <c r="M110" s="65"/>
      <c r="N110" s="65"/>
      <c r="O110" s="65"/>
    </row>
    <row r="111" spans="1:15" ht="15" customHeight="1">
      <c r="A111" s="45"/>
      <c r="B111" s="99"/>
      <c r="C111" s="57"/>
      <c r="D111" s="46"/>
      <c r="E111" s="99"/>
      <c r="F111" s="57"/>
      <c r="G111" s="58"/>
      <c r="H111" s="62"/>
      <c r="I111" s="63"/>
      <c r="J111" s="63"/>
      <c r="K111" s="63"/>
      <c r="L111" s="64"/>
      <c r="M111" s="65"/>
      <c r="N111" s="65"/>
      <c r="O111" s="65"/>
    </row>
    <row r="112" spans="1:15" ht="15" customHeight="1">
      <c r="A112" s="45"/>
      <c r="B112" s="99"/>
      <c r="C112" s="57"/>
      <c r="D112" s="46"/>
      <c r="E112" s="99"/>
      <c r="F112" s="57"/>
      <c r="G112" s="58"/>
      <c r="H112" s="62"/>
      <c r="I112" s="63"/>
      <c r="J112" s="63"/>
      <c r="K112" s="63"/>
      <c r="L112" s="64"/>
      <c r="M112" s="65"/>
      <c r="N112" s="65"/>
      <c r="O112" s="65"/>
    </row>
    <row r="113" spans="1:15" ht="15" customHeight="1">
      <c r="A113" s="45"/>
      <c r="B113" s="99"/>
      <c r="C113" s="57"/>
      <c r="D113" s="46"/>
      <c r="E113" s="99"/>
      <c r="F113" s="57"/>
      <c r="G113" s="58"/>
      <c r="H113" s="62"/>
      <c r="I113" s="63"/>
      <c r="J113" s="63"/>
      <c r="K113" s="63"/>
      <c r="L113" s="64"/>
      <c r="M113" s="65"/>
      <c r="N113" s="65"/>
      <c r="O113" s="65"/>
    </row>
    <row r="114" spans="1:15" ht="15" customHeight="1">
      <c r="A114" s="45"/>
      <c r="B114" s="99"/>
      <c r="C114" s="57"/>
      <c r="D114" s="46"/>
      <c r="E114" s="99"/>
      <c r="F114" s="57"/>
      <c r="G114" s="58"/>
      <c r="H114" s="62"/>
      <c r="I114" s="63"/>
      <c r="J114" s="63"/>
      <c r="K114" s="63"/>
      <c r="L114" s="64"/>
      <c r="M114" s="65"/>
      <c r="N114" s="65"/>
      <c r="O114" s="65"/>
    </row>
    <row r="115" spans="1:15" ht="15" customHeight="1">
      <c r="A115" s="45"/>
      <c r="B115" s="99"/>
      <c r="C115" s="57"/>
      <c r="D115" s="46"/>
      <c r="E115" s="99"/>
      <c r="F115" s="57"/>
      <c r="G115" s="58"/>
      <c r="H115" s="62"/>
      <c r="I115" s="63"/>
      <c r="J115" s="63"/>
      <c r="K115" s="63"/>
      <c r="L115" s="64"/>
      <c r="M115" s="65"/>
      <c r="N115" s="65"/>
      <c r="O115" s="65"/>
    </row>
    <row r="116" spans="1:15" ht="15" customHeight="1">
      <c r="A116" s="45"/>
      <c r="B116" s="99"/>
      <c r="C116" s="57"/>
      <c r="D116" s="46"/>
      <c r="E116" s="99"/>
      <c r="F116" s="57"/>
      <c r="G116" s="58"/>
      <c r="H116" s="62"/>
      <c r="I116" s="63"/>
      <c r="J116" s="63"/>
      <c r="K116" s="63"/>
      <c r="L116" s="64"/>
      <c r="M116" s="65"/>
      <c r="N116" s="65"/>
      <c r="O116" s="65"/>
    </row>
    <row r="117" spans="1:15" ht="15" customHeight="1">
      <c r="A117" s="45"/>
      <c r="B117" s="99"/>
      <c r="C117" s="57"/>
      <c r="D117" s="46"/>
      <c r="E117" s="99"/>
      <c r="F117" s="57"/>
      <c r="G117" s="58"/>
      <c r="H117" s="62"/>
      <c r="I117" s="63"/>
      <c r="J117" s="63"/>
      <c r="K117" s="63"/>
      <c r="L117" s="64"/>
      <c r="M117" s="65"/>
      <c r="N117" s="65"/>
      <c r="O117" s="65"/>
    </row>
    <row r="118" spans="1:15" ht="15" customHeight="1">
      <c r="A118" s="45"/>
      <c r="B118" s="99"/>
      <c r="C118" s="57"/>
      <c r="D118" s="46"/>
      <c r="E118" s="99"/>
      <c r="F118" s="57"/>
      <c r="G118" s="58"/>
      <c r="H118" s="62"/>
      <c r="I118" s="63"/>
      <c r="J118" s="63"/>
      <c r="K118" s="63"/>
      <c r="L118" s="64"/>
      <c r="M118" s="65"/>
      <c r="N118" s="65"/>
      <c r="O118" s="65"/>
    </row>
    <row r="119" spans="1:15" ht="15" customHeight="1">
      <c r="A119" s="45"/>
      <c r="B119" s="99"/>
      <c r="C119" s="57"/>
      <c r="D119" s="46"/>
      <c r="E119" s="99"/>
      <c r="F119" s="57"/>
      <c r="G119" s="58"/>
      <c r="H119" s="62"/>
      <c r="I119" s="63"/>
      <c r="J119" s="63"/>
      <c r="K119" s="63"/>
      <c r="L119" s="64"/>
      <c r="M119" s="65"/>
      <c r="N119" s="65"/>
      <c r="O119" s="65"/>
    </row>
    <row r="120" spans="1:15" ht="15" customHeight="1">
      <c r="A120" s="45"/>
      <c r="B120" s="99"/>
      <c r="C120" s="57"/>
      <c r="D120" s="46"/>
      <c r="E120" s="99"/>
      <c r="F120" s="57"/>
      <c r="G120" s="58"/>
      <c r="H120" s="62"/>
      <c r="I120" s="63"/>
      <c r="J120" s="63"/>
      <c r="K120" s="63"/>
      <c r="L120" s="64"/>
      <c r="M120" s="65"/>
      <c r="N120" s="65"/>
      <c r="O120" s="65"/>
    </row>
    <row r="121" spans="1:15" ht="15" customHeight="1">
      <c r="A121" s="45"/>
      <c r="B121" s="99"/>
      <c r="C121" s="57"/>
      <c r="D121" s="46"/>
      <c r="E121" s="99"/>
      <c r="F121" s="57"/>
      <c r="G121" s="58"/>
      <c r="H121" s="62"/>
      <c r="I121" s="63"/>
      <c r="J121" s="63"/>
      <c r="K121" s="63"/>
      <c r="L121" s="64"/>
      <c r="M121" s="65"/>
      <c r="N121" s="65"/>
      <c r="O121" s="65"/>
    </row>
    <row r="122" spans="1:15" ht="15" customHeight="1">
      <c r="A122" s="45"/>
      <c r="B122" s="99"/>
      <c r="C122" s="57"/>
      <c r="D122" s="46"/>
      <c r="E122" s="99"/>
      <c r="F122" s="57"/>
      <c r="G122" s="58"/>
      <c r="H122" s="62"/>
      <c r="I122" s="63"/>
      <c r="J122" s="63"/>
      <c r="K122" s="63"/>
      <c r="L122" s="64"/>
      <c r="M122" s="65"/>
      <c r="N122" s="65"/>
      <c r="O122" s="65"/>
    </row>
    <row r="123" spans="1:15" ht="15" customHeight="1">
      <c r="A123" s="45"/>
      <c r="B123" s="99"/>
      <c r="C123" s="57"/>
      <c r="D123" s="46"/>
      <c r="E123" s="99"/>
      <c r="F123" s="57"/>
      <c r="G123" s="58"/>
      <c r="H123" s="62"/>
      <c r="I123" s="63"/>
      <c r="J123" s="63"/>
      <c r="K123" s="63"/>
      <c r="L123" s="64"/>
      <c r="M123" s="65"/>
      <c r="N123" s="65"/>
      <c r="O123" s="65"/>
    </row>
    <row r="124" spans="1:15" ht="15" customHeight="1">
      <c r="A124" s="45"/>
      <c r="B124" s="99"/>
      <c r="C124" s="57"/>
      <c r="D124" s="46"/>
      <c r="E124" s="99"/>
      <c r="F124" s="57"/>
      <c r="G124" s="58"/>
      <c r="H124" s="62"/>
      <c r="I124" s="63"/>
      <c r="J124" s="63"/>
      <c r="K124" s="63"/>
      <c r="L124" s="64"/>
      <c r="M124" s="65"/>
      <c r="N124" s="65"/>
      <c r="O124" s="65"/>
    </row>
    <row r="125" spans="1:15" ht="15" customHeight="1">
      <c r="A125" s="45"/>
      <c r="B125" s="99"/>
      <c r="C125" s="57"/>
      <c r="D125" s="46"/>
      <c r="E125" s="99"/>
      <c r="F125" s="57"/>
      <c r="G125" s="58"/>
      <c r="H125" s="62"/>
      <c r="I125" s="63"/>
      <c r="J125" s="63"/>
      <c r="K125" s="63"/>
      <c r="L125" s="64"/>
      <c r="M125" s="65"/>
      <c r="N125" s="65"/>
      <c r="O125" s="65"/>
    </row>
    <row r="126" spans="1:15" ht="15" customHeight="1">
      <c r="A126" s="45"/>
      <c r="B126" s="99"/>
      <c r="C126" s="57"/>
      <c r="D126" s="46"/>
      <c r="E126" s="99"/>
      <c r="F126" s="57"/>
      <c r="G126" s="58"/>
      <c r="H126" s="62"/>
      <c r="I126" s="63"/>
      <c r="J126" s="63"/>
      <c r="K126" s="63"/>
      <c r="L126" s="64"/>
      <c r="M126" s="65"/>
      <c r="N126" s="65"/>
      <c r="O126" s="65"/>
    </row>
    <row r="127" spans="1:15" ht="15" customHeight="1">
      <c r="A127" s="45"/>
      <c r="B127" s="99"/>
      <c r="C127" s="57"/>
      <c r="D127" s="46"/>
      <c r="E127" s="99"/>
      <c r="F127" s="57"/>
      <c r="G127" s="58"/>
      <c r="H127" s="62"/>
      <c r="I127" s="63"/>
      <c r="J127" s="63"/>
      <c r="K127" s="63"/>
      <c r="L127" s="64"/>
      <c r="M127" s="65"/>
      <c r="N127" s="65"/>
      <c r="O127" s="65"/>
    </row>
    <row r="128" spans="1:15" ht="15" customHeight="1">
      <c r="A128" s="45"/>
      <c r="B128" s="99"/>
      <c r="C128" s="57"/>
      <c r="D128" s="46"/>
      <c r="E128" s="99"/>
      <c r="F128" s="57"/>
      <c r="G128" s="58"/>
      <c r="H128" s="62"/>
      <c r="I128" s="63"/>
      <c r="J128" s="63"/>
      <c r="K128" s="63"/>
      <c r="L128" s="64"/>
      <c r="M128" s="65"/>
      <c r="N128" s="65"/>
      <c r="O128" s="65"/>
    </row>
    <row r="129" spans="1:15" ht="15" customHeight="1">
      <c r="A129" s="45"/>
      <c r="B129" s="99"/>
      <c r="C129" s="57"/>
      <c r="D129" s="46"/>
      <c r="E129" s="99"/>
      <c r="F129" s="57"/>
      <c r="G129" s="58"/>
      <c r="H129" s="62"/>
      <c r="I129" s="63"/>
      <c r="J129" s="63"/>
      <c r="K129" s="63"/>
      <c r="L129" s="64"/>
      <c r="M129" s="65"/>
      <c r="N129" s="65"/>
      <c r="O129" s="65"/>
    </row>
    <row r="130" spans="1:15" ht="15" customHeight="1">
      <c r="A130" s="45"/>
      <c r="B130" s="99"/>
      <c r="C130" s="57"/>
      <c r="D130" s="46"/>
      <c r="E130" s="99"/>
      <c r="F130" s="57"/>
      <c r="G130" s="58"/>
      <c r="H130" s="62"/>
      <c r="I130" s="63"/>
      <c r="J130" s="63"/>
      <c r="K130" s="63"/>
      <c r="L130" s="64"/>
      <c r="M130" s="65"/>
      <c r="N130" s="65"/>
      <c r="O130" s="65"/>
    </row>
    <row r="131" spans="1:15" ht="15" customHeight="1">
      <c r="A131" s="45"/>
      <c r="B131" s="99"/>
      <c r="C131" s="57"/>
      <c r="D131" s="46"/>
      <c r="E131" s="99"/>
      <c r="F131" s="57"/>
      <c r="G131" s="58"/>
      <c r="H131" s="62"/>
      <c r="I131" s="63"/>
      <c r="J131" s="63"/>
      <c r="K131" s="63"/>
      <c r="L131" s="64"/>
      <c r="M131" s="65"/>
      <c r="N131" s="65"/>
      <c r="O131" s="65"/>
    </row>
    <row r="132" spans="1:15" ht="15" customHeight="1">
      <c r="A132" s="45"/>
      <c r="B132" s="99"/>
      <c r="C132" s="57"/>
      <c r="D132" s="46"/>
      <c r="E132" s="99"/>
      <c r="F132" s="57"/>
      <c r="G132" s="58"/>
      <c r="H132" s="62"/>
      <c r="I132" s="63"/>
      <c r="J132" s="63"/>
      <c r="K132" s="63"/>
      <c r="L132" s="64"/>
      <c r="M132" s="65"/>
      <c r="N132" s="65"/>
      <c r="O132" s="65"/>
    </row>
    <row r="133" spans="1:15" ht="15" customHeight="1">
      <c r="A133" s="45"/>
      <c r="B133" s="99"/>
      <c r="C133" s="57"/>
      <c r="D133" s="46"/>
      <c r="E133" s="99"/>
      <c r="F133" s="57"/>
      <c r="G133" s="58"/>
      <c r="H133" s="62"/>
      <c r="I133" s="63"/>
      <c r="J133" s="63"/>
      <c r="K133" s="63"/>
      <c r="L133" s="64"/>
      <c r="M133" s="65"/>
      <c r="N133" s="65"/>
      <c r="O133" s="65"/>
    </row>
    <row r="134" spans="1:15" ht="15" customHeight="1">
      <c r="A134" s="45"/>
      <c r="B134" s="99"/>
      <c r="C134" s="57"/>
      <c r="D134" s="46"/>
      <c r="E134" s="99"/>
      <c r="F134" s="57"/>
      <c r="G134" s="58"/>
      <c r="H134" s="62"/>
      <c r="I134" s="63"/>
      <c r="J134" s="63"/>
      <c r="K134" s="63"/>
      <c r="L134" s="64"/>
      <c r="M134" s="65"/>
      <c r="N134" s="65"/>
      <c r="O134" s="65"/>
    </row>
    <row r="135" spans="1:15" ht="15" customHeight="1">
      <c r="A135" s="45"/>
      <c r="B135" s="99"/>
      <c r="C135" s="57"/>
      <c r="D135" s="46"/>
      <c r="E135" s="99"/>
      <c r="F135" s="57"/>
      <c r="G135" s="58"/>
      <c r="H135" s="62"/>
      <c r="I135" s="63"/>
      <c r="J135" s="63"/>
      <c r="K135" s="63"/>
      <c r="L135" s="64"/>
      <c r="M135" s="65"/>
      <c r="N135" s="65"/>
      <c r="O135" s="65"/>
    </row>
    <row r="136" spans="1:15" ht="15" customHeight="1">
      <c r="A136" s="45"/>
      <c r="B136" s="99"/>
      <c r="C136" s="57"/>
      <c r="D136" s="46"/>
      <c r="E136" s="99"/>
      <c r="F136" s="57"/>
      <c r="G136" s="58"/>
      <c r="H136" s="62"/>
      <c r="I136" s="63"/>
      <c r="J136" s="63"/>
      <c r="K136" s="63"/>
      <c r="L136" s="64"/>
      <c r="M136" s="65"/>
      <c r="N136" s="65"/>
      <c r="O136" s="65"/>
    </row>
    <row r="137" spans="1:15" ht="15" customHeight="1">
      <c r="A137" s="45"/>
      <c r="B137" s="99"/>
      <c r="C137" s="57"/>
      <c r="D137" s="46"/>
      <c r="E137" s="99"/>
      <c r="F137" s="57"/>
      <c r="G137" s="58"/>
      <c r="H137" s="62"/>
      <c r="I137" s="63"/>
      <c r="J137" s="63"/>
      <c r="K137" s="63"/>
      <c r="L137" s="64"/>
      <c r="M137" s="65"/>
      <c r="N137" s="65"/>
      <c r="O137" s="65"/>
    </row>
    <row r="138" spans="1:15" ht="15" customHeight="1">
      <c r="A138" s="45"/>
      <c r="B138" s="99"/>
      <c r="C138" s="57"/>
      <c r="D138" s="46"/>
      <c r="E138" s="99"/>
      <c r="F138" s="57"/>
      <c r="G138" s="58"/>
      <c r="H138" s="62"/>
      <c r="I138" s="63"/>
      <c r="J138" s="63"/>
      <c r="K138" s="63"/>
      <c r="L138" s="64"/>
      <c r="M138" s="65"/>
      <c r="N138" s="65"/>
      <c r="O138" s="65"/>
    </row>
    <row r="139" spans="1:15" ht="15" customHeight="1">
      <c r="A139" s="45"/>
      <c r="B139" s="99"/>
      <c r="C139" s="57"/>
      <c r="D139" s="46"/>
      <c r="E139" s="99"/>
      <c r="F139" s="57"/>
      <c r="G139" s="58"/>
      <c r="H139" s="62"/>
      <c r="I139" s="63"/>
      <c r="J139" s="63"/>
      <c r="K139" s="63"/>
      <c r="L139" s="64"/>
      <c r="M139" s="65"/>
      <c r="N139" s="65"/>
      <c r="O139" s="65"/>
    </row>
    <row r="140" spans="1:15" ht="15" customHeight="1">
      <c r="A140" s="45"/>
      <c r="B140" s="99"/>
      <c r="C140" s="57"/>
      <c r="D140" s="46"/>
      <c r="E140" s="99"/>
      <c r="F140" s="57"/>
      <c r="G140" s="58"/>
      <c r="H140" s="62"/>
      <c r="I140" s="63"/>
      <c r="J140" s="63"/>
      <c r="K140" s="63"/>
      <c r="L140" s="64"/>
      <c r="M140" s="65"/>
      <c r="N140" s="65"/>
      <c r="O140" s="65"/>
    </row>
    <row r="141" spans="1:15" ht="15" customHeight="1">
      <c r="A141" s="45"/>
      <c r="B141" s="99"/>
      <c r="C141" s="57"/>
      <c r="D141" s="46"/>
      <c r="E141" s="99"/>
      <c r="F141" s="57"/>
      <c r="G141" s="58"/>
      <c r="H141" s="62"/>
      <c r="I141" s="63"/>
      <c r="J141" s="63"/>
      <c r="K141" s="63"/>
      <c r="L141" s="64"/>
      <c r="M141" s="65"/>
      <c r="N141" s="65"/>
      <c r="O141" s="65"/>
    </row>
    <row r="142" spans="1:15" ht="15" customHeight="1">
      <c r="A142" s="45"/>
      <c r="B142" s="99"/>
      <c r="C142" s="57"/>
      <c r="D142" s="46"/>
      <c r="E142" s="99"/>
      <c r="F142" s="57"/>
      <c r="G142" s="58"/>
      <c r="H142" s="62"/>
      <c r="I142" s="63"/>
      <c r="J142" s="63"/>
      <c r="K142" s="63"/>
      <c r="L142" s="64"/>
      <c r="M142" s="65"/>
      <c r="N142" s="65"/>
      <c r="O142" s="65"/>
    </row>
    <row r="143" spans="1:15" ht="15" customHeight="1">
      <c r="A143" s="45"/>
      <c r="B143" s="99"/>
      <c r="C143" s="57"/>
      <c r="D143" s="46"/>
      <c r="E143" s="99"/>
      <c r="F143" s="57"/>
      <c r="G143" s="58"/>
      <c r="H143" s="62"/>
      <c r="I143" s="63"/>
      <c r="J143" s="63"/>
      <c r="K143" s="63"/>
      <c r="L143" s="64"/>
      <c r="M143" s="65"/>
      <c r="N143" s="65"/>
      <c r="O143" s="65"/>
    </row>
    <row r="144" spans="1:15" ht="15" customHeight="1">
      <c r="A144" s="45"/>
      <c r="B144" s="99"/>
      <c r="C144" s="57"/>
      <c r="D144" s="46"/>
      <c r="E144" s="99"/>
      <c r="F144" s="57"/>
      <c r="G144" s="58"/>
      <c r="H144" s="62"/>
      <c r="I144" s="63"/>
      <c r="J144" s="63"/>
      <c r="K144" s="63"/>
      <c r="L144" s="64"/>
      <c r="M144" s="65"/>
      <c r="N144" s="65"/>
      <c r="O144" s="65"/>
    </row>
    <row r="145" spans="1:15" ht="15" customHeight="1">
      <c r="A145" s="45"/>
      <c r="B145" s="99"/>
      <c r="C145" s="57"/>
      <c r="D145" s="46"/>
      <c r="E145" s="99"/>
      <c r="F145" s="57"/>
      <c r="G145" s="58"/>
      <c r="H145" s="62"/>
      <c r="I145" s="63"/>
      <c r="J145" s="63"/>
      <c r="K145" s="63"/>
      <c r="L145" s="64"/>
      <c r="M145" s="65"/>
      <c r="N145" s="65"/>
      <c r="O145" s="65"/>
    </row>
    <row r="146" spans="1:15" ht="15" customHeight="1">
      <c r="A146" s="45"/>
      <c r="B146" s="99"/>
      <c r="C146" s="57"/>
      <c r="D146" s="46"/>
      <c r="E146" s="99"/>
      <c r="F146" s="57"/>
      <c r="G146" s="58"/>
      <c r="H146" s="62"/>
      <c r="I146" s="63"/>
      <c r="J146" s="63"/>
      <c r="K146" s="63"/>
      <c r="L146" s="64"/>
      <c r="M146" s="65"/>
      <c r="N146" s="65"/>
      <c r="O146" s="65"/>
    </row>
    <row r="147" spans="1:15" ht="15" customHeight="1">
      <c r="A147" s="45"/>
      <c r="B147" s="99"/>
      <c r="C147" s="57"/>
      <c r="D147" s="46"/>
      <c r="E147" s="99"/>
      <c r="F147" s="57"/>
      <c r="G147" s="58"/>
      <c r="H147" s="62"/>
      <c r="I147" s="63"/>
      <c r="J147" s="63"/>
      <c r="K147" s="63"/>
      <c r="L147" s="64"/>
      <c r="M147" s="65"/>
      <c r="N147" s="65"/>
      <c r="O147" s="65"/>
    </row>
    <row r="148" spans="1:15" ht="15" customHeight="1">
      <c r="A148" s="45"/>
      <c r="B148" s="99"/>
      <c r="C148" s="57"/>
      <c r="D148" s="46"/>
      <c r="E148" s="99"/>
      <c r="F148" s="57"/>
      <c r="G148" s="58"/>
      <c r="H148" s="62"/>
      <c r="I148" s="63"/>
      <c r="J148" s="63"/>
      <c r="K148" s="63"/>
      <c r="L148" s="64"/>
      <c r="M148" s="65"/>
      <c r="N148" s="65"/>
      <c r="O148" s="65"/>
    </row>
    <row r="149" spans="1:15" ht="15" customHeight="1">
      <c r="A149" s="45"/>
      <c r="B149" s="99"/>
      <c r="C149" s="57"/>
      <c r="D149" s="46"/>
      <c r="E149" s="99"/>
      <c r="F149" s="57"/>
      <c r="G149" s="58"/>
      <c r="H149" s="62"/>
      <c r="I149" s="63"/>
      <c r="J149" s="63"/>
      <c r="K149" s="63"/>
      <c r="L149" s="64"/>
      <c r="M149" s="65"/>
      <c r="N149" s="65"/>
      <c r="O149" s="65"/>
    </row>
    <row r="150" spans="1:15" ht="15" customHeight="1">
      <c r="A150" s="45"/>
      <c r="B150" s="99"/>
      <c r="C150" s="57"/>
      <c r="D150" s="46"/>
      <c r="E150" s="99"/>
      <c r="F150" s="57"/>
      <c r="G150" s="58"/>
      <c r="H150" s="62"/>
      <c r="I150" s="63"/>
      <c r="J150" s="63"/>
      <c r="K150" s="63"/>
      <c r="L150" s="64"/>
      <c r="M150" s="65"/>
      <c r="N150" s="65"/>
      <c r="O150" s="65"/>
    </row>
    <row r="151" spans="1:15" ht="15" customHeight="1">
      <c r="A151" s="45"/>
      <c r="B151" s="99"/>
      <c r="C151" s="57"/>
      <c r="D151" s="46"/>
      <c r="E151" s="99"/>
      <c r="F151" s="57"/>
      <c r="G151" s="58"/>
      <c r="H151" s="62"/>
      <c r="I151" s="63"/>
      <c r="J151" s="63"/>
      <c r="K151" s="63"/>
      <c r="L151" s="64"/>
      <c r="M151" s="65"/>
      <c r="N151" s="65"/>
      <c r="O151" s="65"/>
    </row>
    <row r="152" spans="1:15" ht="15" customHeight="1">
      <c r="A152" s="45"/>
      <c r="B152" s="99"/>
      <c r="C152" s="57"/>
      <c r="D152" s="46"/>
      <c r="E152" s="99"/>
      <c r="F152" s="57"/>
      <c r="G152" s="58"/>
      <c r="H152" s="62"/>
      <c r="I152" s="63"/>
      <c r="J152" s="63"/>
      <c r="K152" s="63"/>
      <c r="L152" s="64"/>
      <c r="M152" s="65"/>
      <c r="N152" s="65"/>
      <c r="O152" s="65"/>
    </row>
    <row r="153" spans="1:15" ht="15" customHeight="1">
      <c r="A153" s="45"/>
      <c r="B153" s="99"/>
      <c r="C153" s="57"/>
      <c r="D153" s="46"/>
      <c r="E153" s="99"/>
      <c r="F153" s="57"/>
      <c r="G153" s="58"/>
      <c r="H153" s="62"/>
      <c r="I153" s="63"/>
      <c r="J153" s="63"/>
      <c r="K153" s="63"/>
      <c r="L153" s="64"/>
      <c r="M153" s="65"/>
      <c r="N153" s="65"/>
      <c r="O153" s="65"/>
    </row>
    <row r="154" spans="1:15" ht="15" customHeight="1">
      <c r="A154" s="45"/>
      <c r="B154" s="99"/>
      <c r="C154" s="57"/>
      <c r="D154" s="46"/>
      <c r="E154" s="99"/>
      <c r="F154" s="57"/>
      <c r="G154" s="58"/>
      <c r="H154" s="62"/>
      <c r="I154" s="63"/>
      <c r="J154" s="63"/>
      <c r="K154" s="63"/>
      <c r="L154" s="64"/>
      <c r="M154" s="65"/>
      <c r="N154" s="65"/>
      <c r="O154" s="65"/>
    </row>
    <row r="155" spans="1:15" ht="15" customHeight="1">
      <c r="A155" s="45"/>
      <c r="B155" s="99"/>
      <c r="C155" s="57"/>
      <c r="D155" s="46"/>
      <c r="E155" s="99"/>
      <c r="F155" s="57"/>
      <c r="G155" s="58"/>
      <c r="H155" s="62"/>
      <c r="I155" s="63"/>
      <c r="J155" s="63"/>
      <c r="K155" s="63"/>
      <c r="L155" s="64"/>
      <c r="M155" s="65"/>
      <c r="N155" s="65"/>
      <c r="O155" s="65"/>
    </row>
    <row r="156" spans="1:15" ht="15" customHeight="1">
      <c r="A156" s="45"/>
      <c r="B156" s="99"/>
      <c r="C156" s="57"/>
      <c r="D156" s="46"/>
      <c r="E156" s="99"/>
      <c r="F156" s="57"/>
      <c r="G156" s="58"/>
      <c r="H156" s="62"/>
      <c r="I156" s="63"/>
      <c r="J156" s="63"/>
      <c r="K156" s="63"/>
      <c r="L156" s="64"/>
      <c r="M156" s="65"/>
      <c r="N156" s="65"/>
      <c r="O156" s="65"/>
    </row>
    <row r="157" spans="1:15" ht="15" customHeight="1">
      <c r="A157" s="45"/>
      <c r="B157" s="99"/>
      <c r="C157" s="57"/>
      <c r="D157" s="46"/>
      <c r="E157" s="99"/>
      <c r="F157" s="57"/>
      <c r="G157" s="58"/>
      <c r="H157" s="62"/>
      <c r="I157" s="63"/>
      <c r="J157" s="63"/>
      <c r="K157" s="63"/>
      <c r="L157" s="64"/>
      <c r="M157" s="65"/>
      <c r="N157" s="65"/>
      <c r="O157" s="65"/>
    </row>
    <row r="158" spans="1:15" ht="15" customHeight="1">
      <c r="A158" s="45"/>
      <c r="B158" s="99"/>
      <c r="C158" s="57"/>
      <c r="D158" s="46"/>
      <c r="E158" s="99"/>
      <c r="F158" s="57"/>
      <c r="G158" s="58"/>
      <c r="H158" s="62"/>
      <c r="I158" s="63"/>
      <c r="J158" s="63"/>
      <c r="K158" s="63"/>
      <c r="L158" s="64"/>
      <c r="M158" s="65"/>
      <c r="N158" s="65"/>
      <c r="O158" s="65"/>
    </row>
    <row r="159" spans="1:15" ht="15" customHeight="1">
      <c r="A159" s="45"/>
      <c r="B159" s="99"/>
      <c r="C159" s="57"/>
      <c r="D159" s="46"/>
      <c r="E159" s="99"/>
      <c r="F159" s="57"/>
      <c r="G159" s="58"/>
      <c r="H159" s="62"/>
      <c r="I159" s="63"/>
      <c r="J159" s="63"/>
      <c r="K159" s="63"/>
      <c r="L159" s="64"/>
      <c r="M159" s="65"/>
      <c r="N159" s="65"/>
      <c r="O159" s="65"/>
    </row>
    <row r="160" spans="1:15" ht="15" customHeight="1">
      <c r="A160" s="45"/>
      <c r="B160" s="99"/>
      <c r="C160" s="57"/>
      <c r="D160" s="46"/>
      <c r="E160" s="99"/>
      <c r="F160" s="57"/>
      <c r="G160" s="58"/>
      <c r="H160" s="62"/>
      <c r="I160" s="63"/>
      <c r="J160" s="63"/>
      <c r="K160" s="63"/>
      <c r="L160" s="64"/>
      <c r="M160" s="65"/>
      <c r="N160" s="65"/>
      <c r="O160" s="65"/>
    </row>
    <row r="161" spans="1:15" ht="15" customHeight="1">
      <c r="A161" s="45"/>
      <c r="B161" s="99"/>
      <c r="C161" s="57"/>
      <c r="D161" s="46"/>
      <c r="E161" s="99"/>
      <c r="F161" s="57"/>
      <c r="G161" s="58"/>
      <c r="H161" s="62"/>
      <c r="I161" s="63"/>
      <c r="J161" s="63"/>
      <c r="K161" s="63"/>
      <c r="L161" s="64"/>
      <c r="M161" s="65"/>
      <c r="N161" s="65"/>
      <c r="O161" s="65"/>
    </row>
    <row r="162" spans="1:15" ht="15" customHeight="1">
      <c r="A162" s="45"/>
      <c r="B162" s="99"/>
      <c r="C162" s="57"/>
      <c r="D162" s="46"/>
      <c r="E162" s="99"/>
      <c r="F162" s="57"/>
      <c r="G162" s="58"/>
      <c r="H162" s="62"/>
      <c r="I162" s="63"/>
      <c r="J162" s="63"/>
      <c r="K162" s="63"/>
      <c r="L162" s="64"/>
      <c r="M162" s="65"/>
      <c r="N162" s="65"/>
      <c r="O162" s="65"/>
    </row>
    <row r="163" spans="1:15" ht="15" customHeight="1">
      <c r="A163" s="45"/>
      <c r="B163" s="99"/>
      <c r="C163" s="57"/>
      <c r="D163" s="46"/>
      <c r="E163" s="99"/>
      <c r="F163" s="57"/>
      <c r="G163" s="58"/>
      <c r="H163" s="62"/>
      <c r="I163" s="63"/>
      <c r="J163" s="63"/>
      <c r="K163" s="63"/>
      <c r="L163" s="64"/>
      <c r="M163" s="65"/>
      <c r="N163" s="65"/>
      <c r="O163" s="65"/>
    </row>
    <row r="164" spans="1:15" ht="15" customHeight="1">
      <c r="A164" s="45"/>
      <c r="B164" s="99"/>
      <c r="C164" s="57"/>
      <c r="D164" s="46"/>
      <c r="E164" s="99"/>
      <c r="F164" s="57"/>
      <c r="G164" s="58"/>
      <c r="H164" s="62"/>
      <c r="I164" s="63"/>
      <c r="J164" s="63"/>
      <c r="K164" s="63"/>
      <c r="L164" s="64"/>
      <c r="M164" s="65"/>
      <c r="N164" s="65"/>
      <c r="O164" s="65"/>
    </row>
    <row r="165" spans="1:15" ht="15" customHeight="1">
      <c r="A165" s="45"/>
      <c r="B165" s="99"/>
      <c r="C165" s="57"/>
      <c r="D165" s="46"/>
      <c r="E165" s="99"/>
      <c r="F165" s="57"/>
      <c r="G165" s="58"/>
      <c r="H165" s="62"/>
      <c r="I165" s="63"/>
      <c r="J165" s="63"/>
      <c r="K165" s="63"/>
      <c r="L165" s="64"/>
      <c r="M165" s="65"/>
      <c r="N165" s="65"/>
      <c r="O165" s="65"/>
    </row>
    <row r="166" spans="1:15" ht="15" customHeight="1">
      <c r="A166" s="45"/>
      <c r="B166" s="99"/>
      <c r="C166" s="57"/>
      <c r="D166" s="46"/>
      <c r="E166" s="99"/>
      <c r="F166" s="57"/>
      <c r="G166" s="58"/>
      <c r="H166" s="62"/>
      <c r="I166" s="63"/>
      <c r="J166" s="63"/>
      <c r="K166" s="63"/>
      <c r="L166" s="64"/>
      <c r="M166" s="65"/>
      <c r="N166" s="65"/>
      <c r="O166" s="65"/>
    </row>
    <row r="167" spans="1:15" ht="15" customHeight="1">
      <c r="A167" s="45"/>
      <c r="B167" s="99"/>
      <c r="C167" s="57"/>
      <c r="D167" s="46"/>
      <c r="E167" s="99"/>
      <c r="F167" s="57"/>
      <c r="G167" s="58"/>
      <c r="H167" s="62"/>
      <c r="I167" s="63"/>
      <c r="J167" s="63"/>
      <c r="K167" s="63"/>
      <c r="L167" s="64"/>
      <c r="M167" s="65"/>
      <c r="N167" s="65"/>
      <c r="O167" s="65"/>
    </row>
    <row r="168" spans="1:15" ht="15" customHeight="1">
      <c r="A168" s="45"/>
      <c r="B168" s="99"/>
      <c r="C168" s="57"/>
      <c r="D168" s="46"/>
      <c r="E168" s="99"/>
      <c r="F168" s="57"/>
      <c r="G168" s="58"/>
      <c r="H168" s="62"/>
      <c r="I168" s="63"/>
      <c r="J168" s="63"/>
      <c r="K168" s="63"/>
      <c r="L168" s="64"/>
      <c r="M168" s="65"/>
      <c r="N168" s="65"/>
      <c r="O168" s="65"/>
    </row>
    <row r="169" spans="1:15" ht="15" customHeight="1">
      <c r="A169" s="45"/>
      <c r="B169" s="99"/>
      <c r="C169" s="57"/>
      <c r="D169" s="46"/>
      <c r="E169" s="99"/>
      <c r="F169" s="57"/>
      <c r="G169" s="58"/>
      <c r="H169" s="62"/>
      <c r="I169" s="63"/>
      <c r="J169" s="63"/>
      <c r="K169" s="63"/>
      <c r="L169" s="64"/>
      <c r="M169" s="65"/>
      <c r="N169" s="65"/>
      <c r="O169" s="65"/>
    </row>
    <row r="170" spans="1:15" ht="15" customHeight="1">
      <c r="A170" s="45"/>
      <c r="B170" s="99"/>
      <c r="C170" s="57"/>
      <c r="D170" s="46"/>
      <c r="E170" s="99"/>
      <c r="F170" s="57"/>
      <c r="G170" s="58"/>
      <c r="H170" s="62"/>
      <c r="I170" s="63"/>
      <c r="J170" s="63"/>
      <c r="K170" s="63"/>
      <c r="L170" s="64"/>
      <c r="M170" s="65"/>
      <c r="N170" s="65"/>
      <c r="O170" s="65"/>
    </row>
    <row r="171" spans="1:15" ht="15" customHeight="1">
      <c r="A171" s="45"/>
      <c r="B171" s="99"/>
      <c r="C171" s="57"/>
      <c r="D171" s="46"/>
      <c r="E171" s="99"/>
      <c r="F171" s="57"/>
      <c r="G171" s="58"/>
      <c r="H171" s="62"/>
      <c r="I171" s="63"/>
      <c r="J171" s="63"/>
      <c r="K171" s="63"/>
      <c r="L171" s="64"/>
      <c r="M171" s="65"/>
      <c r="N171" s="65"/>
      <c r="O171" s="65"/>
    </row>
    <row r="172" spans="1:15" ht="15" customHeight="1">
      <c r="A172" s="45"/>
      <c r="B172" s="99"/>
      <c r="C172" s="57"/>
      <c r="D172" s="46"/>
      <c r="E172" s="99"/>
      <c r="F172" s="57"/>
      <c r="G172" s="58"/>
      <c r="H172" s="62"/>
      <c r="I172" s="63"/>
      <c r="J172" s="63"/>
      <c r="K172" s="63"/>
      <c r="L172" s="64"/>
      <c r="M172" s="65"/>
      <c r="N172" s="65"/>
      <c r="O172" s="65"/>
    </row>
    <row r="173" spans="1:15" ht="15" customHeight="1">
      <c r="A173" s="45"/>
      <c r="B173" s="99"/>
      <c r="C173" s="57"/>
      <c r="D173" s="46"/>
      <c r="E173" s="99"/>
      <c r="F173" s="57"/>
      <c r="G173" s="58"/>
      <c r="H173" s="62"/>
      <c r="I173" s="63"/>
      <c r="J173" s="63"/>
      <c r="K173" s="63"/>
      <c r="L173" s="64"/>
      <c r="M173" s="65"/>
      <c r="N173" s="65"/>
      <c r="O173" s="65"/>
    </row>
    <row r="174" spans="1:15" ht="15" customHeight="1">
      <c r="A174" s="45"/>
      <c r="B174" s="99"/>
      <c r="C174" s="57"/>
      <c r="D174" s="46"/>
      <c r="E174" s="99"/>
      <c r="F174" s="57"/>
      <c r="G174" s="58"/>
      <c r="H174" s="62"/>
      <c r="I174" s="63"/>
      <c r="J174" s="63"/>
      <c r="K174" s="63"/>
      <c r="L174" s="64"/>
      <c r="M174" s="65"/>
      <c r="N174" s="65"/>
      <c r="O174" s="65"/>
    </row>
    <row r="175" spans="1:15" ht="15" customHeight="1">
      <c r="A175" s="45"/>
      <c r="B175" s="99"/>
      <c r="C175" s="57"/>
      <c r="D175" s="46"/>
      <c r="E175" s="99"/>
      <c r="F175" s="57"/>
      <c r="G175" s="58"/>
      <c r="H175" s="62"/>
      <c r="I175" s="63"/>
      <c r="J175" s="63"/>
      <c r="K175" s="63"/>
      <c r="L175" s="64"/>
      <c r="M175" s="65"/>
      <c r="N175" s="65"/>
      <c r="O175" s="65"/>
    </row>
    <row r="176" spans="1:15" ht="15" customHeight="1">
      <c r="A176" s="45"/>
      <c r="B176" s="99"/>
      <c r="C176" s="57"/>
      <c r="D176" s="46"/>
      <c r="E176" s="99"/>
      <c r="F176" s="57"/>
      <c r="G176" s="58"/>
      <c r="H176" s="62"/>
      <c r="I176" s="63"/>
      <c r="J176" s="63"/>
      <c r="K176" s="63"/>
      <c r="L176" s="64"/>
      <c r="M176" s="65"/>
      <c r="N176" s="65"/>
      <c r="O176" s="65"/>
    </row>
    <row r="177" spans="1:15" ht="15" customHeight="1">
      <c r="A177" s="45"/>
      <c r="B177" s="99"/>
      <c r="C177" s="57"/>
      <c r="D177" s="46"/>
      <c r="E177" s="99"/>
      <c r="F177" s="57"/>
      <c r="G177" s="58"/>
      <c r="H177" s="62"/>
      <c r="I177" s="63"/>
      <c r="J177" s="63"/>
      <c r="K177" s="63"/>
      <c r="L177" s="64"/>
      <c r="M177" s="65"/>
      <c r="N177" s="65"/>
      <c r="O177" s="65"/>
    </row>
    <row r="178" spans="1:15" ht="15" customHeight="1">
      <c r="A178" s="45"/>
      <c r="B178" s="99"/>
      <c r="C178" s="57"/>
      <c r="D178" s="46"/>
      <c r="E178" s="99"/>
      <c r="F178" s="57"/>
      <c r="G178" s="58"/>
      <c r="H178" s="62"/>
      <c r="I178" s="63"/>
      <c r="J178" s="63"/>
      <c r="K178" s="63"/>
      <c r="L178" s="64"/>
      <c r="M178" s="65"/>
      <c r="N178" s="65"/>
      <c r="O178" s="65"/>
    </row>
    <row r="179" spans="1:15" ht="15" customHeight="1">
      <c r="A179" s="45"/>
      <c r="B179" s="99"/>
      <c r="C179" s="57"/>
      <c r="D179" s="46"/>
      <c r="E179" s="99"/>
      <c r="F179" s="57"/>
      <c r="G179" s="58"/>
      <c r="H179" s="62"/>
      <c r="I179" s="63"/>
      <c r="J179" s="63"/>
      <c r="K179" s="63"/>
      <c r="L179" s="64"/>
      <c r="M179" s="65"/>
      <c r="N179" s="65"/>
      <c r="O179" s="65"/>
    </row>
    <row r="180" spans="1:15" ht="15" customHeight="1">
      <c r="A180" s="45"/>
      <c r="B180" s="99"/>
      <c r="C180" s="57"/>
      <c r="D180" s="46"/>
      <c r="E180" s="99"/>
      <c r="F180" s="57"/>
      <c r="G180" s="58"/>
      <c r="H180" s="62"/>
      <c r="I180" s="63"/>
      <c r="J180" s="63"/>
      <c r="K180" s="63"/>
      <c r="L180" s="64"/>
      <c r="M180" s="65"/>
      <c r="N180" s="65"/>
      <c r="O180" s="65"/>
    </row>
    <row r="181" spans="1:15" ht="15" customHeight="1">
      <c r="A181" s="45"/>
      <c r="B181" s="99"/>
      <c r="C181" s="57"/>
      <c r="D181" s="46"/>
      <c r="E181" s="99"/>
      <c r="F181" s="57"/>
      <c r="G181" s="58"/>
      <c r="H181" s="62"/>
      <c r="I181" s="63"/>
      <c r="J181" s="63"/>
      <c r="K181" s="63"/>
      <c r="L181" s="64"/>
      <c r="M181" s="65"/>
      <c r="N181" s="65"/>
      <c r="O181" s="65"/>
    </row>
    <row r="182" spans="1:15" ht="15" customHeight="1">
      <c r="A182" s="45"/>
      <c r="B182" s="99"/>
      <c r="C182" s="57"/>
      <c r="D182" s="46"/>
      <c r="E182" s="99"/>
      <c r="F182" s="57"/>
      <c r="G182" s="58"/>
      <c r="H182" s="62"/>
      <c r="I182" s="63"/>
      <c r="J182" s="63"/>
      <c r="K182" s="63"/>
      <c r="L182" s="64"/>
      <c r="M182" s="65"/>
      <c r="N182" s="65"/>
      <c r="O182" s="65"/>
    </row>
    <row r="183" spans="1:15" ht="15" customHeight="1">
      <c r="A183" s="45"/>
      <c r="B183" s="99"/>
      <c r="C183" s="57"/>
      <c r="D183" s="46"/>
      <c r="E183" s="99"/>
      <c r="F183" s="57"/>
      <c r="G183" s="58"/>
      <c r="H183" s="62"/>
      <c r="I183" s="63"/>
      <c r="J183" s="63"/>
      <c r="K183" s="63"/>
      <c r="L183" s="64"/>
      <c r="M183" s="65"/>
      <c r="N183" s="65"/>
      <c r="O183" s="65"/>
    </row>
    <row r="184" spans="1:15" ht="15" customHeight="1">
      <c r="A184" s="45"/>
      <c r="B184" s="99"/>
      <c r="C184" s="57"/>
      <c r="D184" s="46"/>
      <c r="E184" s="99"/>
      <c r="F184" s="57"/>
      <c r="G184" s="58"/>
      <c r="H184" s="62"/>
      <c r="I184" s="63"/>
      <c r="J184" s="63"/>
      <c r="K184" s="63"/>
      <c r="L184" s="64"/>
      <c r="M184" s="65"/>
      <c r="N184" s="65"/>
      <c r="O184" s="65"/>
    </row>
    <row r="185" spans="1:15" ht="15" customHeight="1">
      <c r="A185" s="45"/>
      <c r="B185" s="99"/>
      <c r="C185" s="57"/>
      <c r="D185" s="46"/>
      <c r="E185" s="99"/>
      <c r="F185" s="57"/>
      <c r="G185" s="58"/>
      <c r="H185" s="62"/>
      <c r="I185" s="63"/>
      <c r="J185" s="63"/>
      <c r="K185" s="63"/>
      <c r="L185" s="64"/>
      <c r="M185" s="65"/>
      <c r="N185" s="65"/>
      <c r="O185" s="65"/>
    </row>
    <row r="186" spans="1:15" ht="15" customHeight="1">
      <c r="A186" s="45"/>
      <c r="B186" s="99"/>
      <c r="C186" s="57"/>
      <c r="D186" s="46"/>
      <c r="E186" s="99"/>
      <c r="F186" s="57"/>
      <c r="G186" s="58"/>
      <c r="H186" s="62"/>
      <c r="I186" s="63"/>
      <c r="J186" s="63"/>
      <c r="K186" s="63"/>
      <c r="L186" s="64"/>
      <c r="M186" s="65"/>
      <c r="N186" s="65"/>
      <c r="O186" s="65"/>
    </row>
    <row r="187" spans="1:15" ht="15" customHeight="1">
      <c r="A187" s="45"/>
      <c r="B187" s="99"/>
      <c r="C187" s="57"/>
      <c r="D187" s="46"/>
      <c r="E187" s="99"/>
      <c r="F187" s="57"/>
      <c r="G187" s="58"/>
      <c r="H187" s="62"/>
      <c r="I187" s="63"/>
      <c r="J187" s="63"/>
      <c r="K187" s="63"/>
      <c r="L187" s="64"/>
      <c r="M187" s="65"/>
      <c r="N187" s="65"/>
      <c r="O187" s="65"/>
    </row>
    <row r="188" spans="1:15" ht="15" customHeight="1">
      <c r="A188" s="45"/>
      <c r="B188" s="99"/>
      <c r="C188" s="57"/>
      <c r="D188" s="46"/>
      <c r="E188" s="99"/>
      <c r="F188" s="57"/>
      <c r="G188" s="58"/>
      <c r="H188" s="62"/>
      <c r="I188" s="63"/>
      <c r="J188" s="63"/>
      <c r="K188" s="63"/>
      <c r="L188" s="64"/>
      <c r="M188" s="65"/>
      <c r="N188" s="65"/>
      <c r="O188" s="65"/>
    </row>
    <row r="189" spans="1:15" ht="15" customHeight="1">
      <c r="A189" s="45"/>
      <c r="B189" s="99"/>
      <c r="C189" s="57"/>
      <c r="D189" s="46"/>
      <c r="E189" s="99"/>
      <c r="F189" s="57"/>
      <c r="G189" s="58"/>
      <c r="H189" s="62"/>
      <c r="I189" s="63"/>
      <c r="J189" s="63"/>
      <c r="K189" s="63"/>
      <c r="L189" s="64"/>
      <c r="M189" s="65"/>
      <c r="N189" s="65"/>
      <c r="O189" s="65"/>
    </row>
    <row r="190" spans="1:15" ht="15" customHeight="1">
      <c r="A190" s="45"/>
      <c r="B190" s="99"/>
      <c r="C190" s="57"/>
      <c r="D190" s="46"/>
      <c r="E190" s="99"/>
      <c r="F190" s="57"/>
      <c r="G190" s="58"/>
      <c r="H190" s="62"/>
      <c r="I190" s="63"/>
      <c r="J190" s="63"/>
      <c r="K190" s="63"/>
      <c r="L190" s="64"/>
      <c r="M190" s="65"/>
      <c r="N190" s="65"/>
      <c r="O190" s="65"/>
    </row>
    <row r="191" spans="1:15" ht="15" customHeight="1">
      <c r="A191" s="45"/>
      <c r="B191" s="99"/>
      <c r="C191" s="57"/>
      <c r="D191" s="46"/>
      <c r="E191" s="99"/>
      <c r="F191" s="57"/>
      <c r="G191" s="58"/>
      <c r="H191" s="62"/>
      <c r="I191" s="63"/>
      <c r="J191" s="63"/>
      <c r="K191" s="63"/>
      <c r="L191" s="64"/>
      <c r="M191" s="65"/>
      <c r="N191" s="65"/>
      <c r="O191" s="65"/>
    </row>
    <row r="192" spans="1:15" ht="15" customHeight="1">
      <c r="A192" s="45"/>
      <c r="B192" s="99"/>
      <c r="C192" s="57"/>
      <c r="D192" s="46"/>
      <c r="E192" s="99"/>
      <c r="F192" s="57"/>
      <c r="G192" s="58"/>
      <c r="H192" s="62"/>
      <c r="I192" s="63"/>
      <c r="J192" s="63"/>
      <c r="K192" s="63"/>
      <c r="L192" s="64"/>
      <c r="M192" s="65"/>
      <c r="N192" s="65"/>
      <c r="O192" s="65"/>
    </row>
    <row r="193" spans="1:15" ht="15" customHeight="1">
      <c r="A193" s="45"/>
      <c r="B193" s="99"/>
      <c r="C193" s="57"/>
      <c r="D193" s="46"/>
      <c r="E193" s="99"/>
      <c r="F193" s="57"/>
      <c r="G193" s="58"/>
      <c r="H193" s="62"/>
      <c r="I193" s="63"/>
      <c r="J193" s="63"/>
      <c r="K193" s="63"/>
      <c r="L193" s="64"/>
      <c r="M193" s="65"/>
      <c r="N193" s="65"/>
      <c r="O193" s="65"/>
    </row>
    <row r="194" spans="1:15" ht="15" customHeight="1">
      <c r="A194" s="45"/>
      <c r="B194" s="99"/>
      <c r="C194" s="57"/>
      <c r="D194" s="46"/>
      <c r="E194" s="99"/>
      <c r="F194" s="57"/>
      <c r="G194" s="58"/>
      <c r="H194" s="62"/>
      <c r="I194" s="63"/>
      <c r="J194" s="63"/>
      <c r="K194" s="63"/>
      <c r="L194" s="64"/>
      <c r="M194" s="65"/>
      <c r="N194" s="65"/>
      <c r="O194" s="65"/>
    </row>
    <row r="195" spans="1:15" ht="15" customHeight="1">
      <c r="A195" s="45"/>
      <c r="B195" s="99"/>
      <c r="C195" s="57"/>
      <c r="D195" s="46"/>
      <c r="E195" s="99"/>
      <c r="F195" s="57"/>
      <c r="G195" s="58"/>
      <c r="H195" s="62"/>
      <c r="I195" s="63"/>
      <c r="J195" s="63"/>
      <c r="K195" s="63"/>
      <c r="L195" s="64"/>
      <c r="M195" s="65"/>
      <c r="N195" s="65"/>
      <c r="O195" s="65"/>
    </row>
    <row r="196" spans="1:15" ht="15" customHeight="1">
      <c r="A196" s="45"/>
      <c r="B196" s="99"/>
      <c r="C196" s="57"/>
      <c r="D196" s="46"/>
      <c r="E196" s="99"/>
      <c r="F196" s="57"/>
      <c r="G196" s="58"/>
      <c r="H196" s="62"/>
      <c r="I196" s="63"/>
      <c r="J196" s="63"/>
      <c r="K196" s="63"/>
      <c r="L196" s="64"/>
      <c r="M196" s="65"/>
      <c r="N196" s="65"/>
      <c r="O196" s="65"/>
    </row>
    <row r="197" spans="1:15" ht="15" customHeight="1">
      <c r="A197" s="45"/>
      <c r="B197" s="99"/>
      <c r="C197" s="57"/>
      <c r="D197" s="46"/>
      <c r="E197" s="99"/>
      <c r="F197" s="57"/>
      <c r="G197" s="58"/>
      <c r="H197" s="62"/>
      <c r="I197" s="63"/>
      <c r="J197" s="63"/>
      <c r="K197" s="63"/>
      <c r="L197" s="64"/>
      <c r="M197" s="65"/>
      <c r="N197" s="65"/>
      <c r="O197" s="65"/>
    </row>
    <row r="198" spans="1:15" ht="15" customHeight="1">
      <c r="A198" s="45"/>
      <c r="B198" s="99"/>
      <c r="C198" s="57"/>
      <c r="D198" s="46"/>
      <c r="E198" s="99"/>
      <c r="F198" s="57"/>
      <c r="G198" s="58"/>
      <c r="H198" s="62"/>
      <c r="I198" s="63"/>
      <c r="J198" s="63"/>
      <c r="K198" s="63"/>
      <c r="L198" s="64"/>
      <c r="M198" s="65"/>
      <c r="N198" s="65"/>
      <c r="O198" s="65"/>
    </row>
    <row r="199" spans="1:15" ht="15" customHeight="1">
      <c r="A199" s="45"/>
      <c r="B199" s="99"/>
      <c r="C199" s="57"/>
      <c r="D199" s="46"/>
      <c r="E199" s="99"/>
      <c r="F199" s="57"/>
      <c r="G199" s="58"/>
      <c r="H199" s="62"/>
      <c r="I199" s="63"/>
      <c r="J199" s="63"/>
      <c r="K199" s="63"/>
      <c r="L199" s="64"/>
      <c r="M199" s="65"/>
      <c r="N199" s="65"/>
      <c r="O199" s="65"/>
    </row>
    <row r="200" spans="1:15" ht="15" customHeight="1">
      <c r="A200" s="45"/>
      <c r="B200" s="99"/>
      <c r="C200" s="57"/>
      <c r="D200" s="46"/>
      <c r="E200" s="99"/>
      <c r="F200" s="57"/>
      <c r="G200" s="58"/>
      <c r="H200" s="62"/>
      <c r="I200" s="63"/>
      <c r="J200" s="63"/>
      <c r="K200" s="63"/>
      <c r="L200" s="64"/>
      <c r="M200" s="65"/>
      <c r="N200" s="65"/>
      <c r="O200" s="65"/>
    </row>
    <row r="201" spans="1:15" ht="15" customHeight="1">
      <c r="A201" s="45"/>
      <c r="B201" s="99"/>
      <c r="C201" s="57"/>
      <c r="D201" s="46"/>
      <c r="E201" s="99"/>
      <c r="F201" s="57"/>
      <c r="G201" s="58"/>
      <c r="H201" s="62"/>
      <c r="I201" s="63"/>
      <c r="J201" s="63"/>
      <c r="K201" s="63"/>
      <c r="L201" s="64"/>
      <c r="M201" s="65"/>
      <c r="N201" s="65"/>
      <c r="O201" s="65"/>
    </row>
    <row r="202" spans="1:15" ht="15" customHeight="1">
      <c r="A202" s="45"/>
      <c r="B202" s="99"/>
      <c r="C202" s="57"/>
      <c r="D202" s="46"/>
      <c r="E202" s="99"/>
      <c r="F202" s="57"/>
      <c r="G202" s="58"/>
      <c r="H202" s="62"/>
      <c r="I202" s="63"/>
      <c r="J202" s="63"/>
      <c r="K202" s="63"/>
      <c r="L202" s="64"/>
      <c r="M202" s="65"/>
      <c r="N202" s="65"/>
      <c r="O202" s="65"/>
    </row>
    <row r="203" spans="1:15" ht="15" customHeight="1">
      <c r="A203" s="45"/>
      <c r="B203" s="99"/>
      <c r="C203" s="57"/>
      <c r="D203" s="46"/>
      <c r="E203" s="99"/>
      <c r="F203" s="57"/>
      <c r="G203" s="58"/>
      <c r="H203" s="62"/>
      <c r="I203" s="63"/>
      <c r="J203" s="63"/>
      <c r="K203" s="63"/>
      <c r="L203" s="64"/>
      <c r="M203" s="65"/>
      <c r="N203" s="65"/>
      <c r="O203" s="65"/>
    </row>
    <row r="204" spans="1:15" ht="15" customHeight="1">
      <c r="A204" s="45"/>
      <c r="B204" s="99"/>
      <c r="C204" s="57"/>
      <c r="D204" s="46"/>
      <c r="E204" s="99"/>
      <c r="F204" s="57"/>
      <c r="G204" s="58"/>
      <c r="H204" s="62"/>
      <c r="I204" s="63"/>
      <c r="J204" s="63"/>
      <c r="K204" s="63"/>
      <c r="L204" s="64"/>
      <c r="M204" s="65"/>
      <c r="N204" s="65"/>
      <c r="O204" s="65"/>
    </row>
    <row r="205" spans="1:15" ht="15" customHeight="1">
      <c r="A205" s="45"/>
      <c r="B205" s="99"/>
      <c r="C205" s="57"/>
      <c r="D205" s="46"/>
      <c r="E205" s="99"/>
      <c r="F205" s="57"/>
      <c r="G205" s="58"/>
      <c r="H205" s="62"/>
      <c r="I205" s="63"/>
      <c r="J205" s="63"/>
      <c r="K205" s="63"/>
      <c r="L205" s="64"/>
      <c r="M205" s="65"/>
      <c r="N205" s="65"/>
      <c r="O205" s="65"/>
    </row>
    <row r="206" spans="1:15" ht="15" customHeight="1">
      <c r="A206" s="45"/>
      <c r="B206" s="99"/>
      <c r="C206" s="57"/>
      <c r="D206" s="46"/>
      <c r="E206" s="99"/>
      <c r="F206" s="57"/>
      <c r="G206" s="58"/>
      <c r="H206" s="62"/>
      <c r="I206" s="63"/>
      <c r="J206" s="63"/>
      <c r="K206" s="63"/>
      <c r="L206" s="64"/>
      <c r="M206" s="65"/>
      <c r="N206" s="65"/>
      <c r="O206" s="65"/>
    </row>
    <row r="207" spans="1:15" ht="15" customHeight="1">
      <c r="A207" s="45"/>
      <c r="B207" s="99"/>
      <c r="C207" s="57"/>
      <c r="D207" s="46"/>
      <c r="E207" s="99"/>
      <c r="F207" s="57"/>
      <c r="G207" s="58"/>
      <c r="H207" s="62"/>
      <c r="I207" s="63"/>
      <c r="J207" s="63"/>
      <c r="K207" s="63"/>
      <c r="L207" s="64"/>
      <c r="M207" s="65"/>
      <c r="N207" s="65"/>
      <c r="O207" s="65"/>
    </row>
    <row r="208" spans="1:15" ht="15" customHeight="1">
      <c r="A208" s="45"/>
      <c r="B208" s="99"/>
      <c r="C208" s="57"/>
      <c r="D208" s="46"/>
      <c r="E208" s="99"/>
      <c r="F208" s="57"/>
      <c r="G208" s="58"/>
      <c r="H208" s="62"/>
      <c r="I208" s="63"/>
      <c r="J208" s="63"/>
      <c r="K208" s="63"/>
      <c r="L208" s="64"/>
      <c r="M208" s="65"/>
      <c r="N208" s="65"/>
      <c r="O208" s="65"/>
    </row>
    <row r="209" spans="1:15" ht="15" customHeight="1">
      <c r="A209" s="45"/>
      <c r="B209" s="99"/>
      <c r="C209" s="57"/>
      <c r="D209" s="46"/>
      <c r="E209" s="99"/>
      <c r="F209" s="57"/>
      <c r="G209" s="58"/>
      <c r="H209" s="62"/>
      <c r="I209" s="63"/>
      <c r="J209" s="63"/>
      <c r="K209" s="63"/>
      <c r="L209" s="64"/>
      <c r="M209" s="65"/>
      <c r="N209" s="65"/>
      <c r="O209" s="65"/>
    </row>
    <row r="210" spans="1:15" ht="15" customHeight="1">
      <c r="A210" s="45"/>
      <c r="B210" s="99"/>
      <c r="C210" s="57"/>
      <c r="D210" s="46"/>
      <c r="E210" s="99"/>
      <c r="F210" s="57"/>
      <c r="G210" s="58"/>
      <c r="H210" s="62"/>
      <c r="I210" s="63"/>
      <c r="J210" s="63"/>
      <c r="K210" s="63"/>
      <c r="L210" s="64"/>
      <c r="M210" s="65"/>
      <c r="N210" s="65"/>
      <c r="O210" s="65"/>
    </row>
    <row r="211" spans="1:15" ht="15" customHeight="1">
      <c r="A211" s="45"/>
      <c r="B211" s="99"/>
      <c r="C211" s="57"/>
      <c r="D211" s="46"/>
      <c r="E211" s="99"/>
      <c r="F211" s="57"/>
      <c r="G211" s="58"/>
      <c r="H211" s="62"/>
      <c r="I211" s="63"/>
      <c r="J211" s="63"/>
      <c r="K211" s="63"/>
      <c r="L211" s="64"/>
      <c r="M211" s="65"/>
      <c r="N211" s="65"/>
      <c r="O211" s="65"/>
    </row>
    <row r="212" spans="1:15" ht="15" customHeight="1">
      <c r="A212" s="45"/>
      <c r="B212" s="99"/>
      <c r="C212" s="57"/>
      <c r="D212" s="46"/>
      <c r="E212" s="99"/>
      <c r="F212" s="57"/>
      <c r="G212" s="58"/>
      <c r="H212" s="62"/>
      <c r="I212" s="63"/>
      <c r="J212" s="63"/>
      <c r="K212" s="63"/>
      <c r="L212" s="64"/>
      <c r="M212" s="65"/>
      <c r="N212" s="65"/>
      <c r="O212" s="65"/>
    </row>
    <row r="213" spans="1:15" ht="15" customHeight="1">
      <c r="A213" s="45"/>
      <c r="B213" s="99"/>
      <c r="C213" s="57"/>
      <c r="D213" s="46"/>
      <c r="E213" s="99"/>
      <c r="F213" s="57"/>
      <c r="G213" s="58"/>
      <c r="H213" s="62"/>
      <c r="I213" s="63"/>
      <c r="J213" s="63"/>
      <c r="K213" s="63"/>
      <c r="L213" s="64"/>
      <c r="M213" s="65"/>
      <c r="N213" s="65"/>
      <c r="O213" s="65"/>
    </row>
    <row r="214" spans="1:15" ht="15" customHeight="1">
      <c r="A214" s="45"/>
      <c r="B214" s="99"/>
      <c r="C214" s="57"/>
      <c r="D214" s="46"/>
      <c r="E214" s="99"/>
      <c r="F214" s="57"/>
      <c r="G214" s="58"/>
      <c r="H214" s="62"/>
      <c r="I214" s="63"/>
      <c r="J214" s="63"/>
      <c r="K214" s="63"/>
      <c r="L214" s="64"/>
      <c r="M214" s="65"/>
      <c r="N214" s="65"/>
      <c r="O214" s="65"/>
    </row>
    <row r="215" spans="1:15" ht="15" customHeight="1">
      <c r="A215" s="45"/>
      <c r="B215" s="99"/>
      <c r="C215" s="57"/>
      <c r="D215" s="46"/>
      <c r="E215" s="99"/>
      <c r="F215" s="57"/>
      <c r="G215" s="58"/>
      <c r="H215" s="62"/>
      <c r="I215" s="63"/>
      <c r="J215" s="63"/>
      <c r="K215" s="63"/>
      <c r="L215" s="64"/>
      <c r="M215" s="65"/>
      <c r="N215" s="65"/>
      <c r="O215" s="65"/>
    </row>
    <row r="216" spans="1:15" ht="15" customHeight="1">
      <c r="A216" s="45"/>
      <c r="B216" s="99"/>
      <c r="C216" s="57"/>
      <c r="D216" s="46"/>
      <c r="E216" s="99"/>
      <c r="F216" s="57"/>
      <c r="G216" s="58"/>
      <c r="H216" s="62"/>
      <c r="I216" s="63"/>
      <c r="J216" s="63"/>
      <c r="K216" s="63"/>
      <c r="L216" s="64"/>
      <c r="M216" s="65"/>
      <c r="N216" s="65"/>
      <c r="O216" s="65"/>
    </row>
    <row r="217" spans="1:15" ht="15" customHeight="1">
      <c r="A217" s="45"/>
      <c r="B217" s="99"/>
      <c r="C217" s="57"/>
      <c r="D217" s="46"/>
      <c r="E217" s="99"/>
      <c r="F217" s="57"/>
      <c r="G217" s="58"/>
      <c r="H217" s="62"/>
      <c r="I217" s="63"/>
      <c r="J217" s="63"/>
      <c r="K217" s="63"/>
      <c r="L217" s="64"/>
      <c r="M217" s="65"/>
      <c r="N217" s="65"/>
      <c r="O217" s="65"/>
    </row>
    <row r="218" spans="1:15" ht="15" customHeight="1">
      <c r="A218" s="45"/>
      <c r="B218" s="99"/>
      <c r="C218" s="57"/>
      <c r="D218" s="46"/>
      <c r="E218" s="99"/>
      <c r="F218" s="57"/>
      <c r="G218" s="58"/>
      <c r="H218" s="62"/>
      <c r="I218" s="63"/>
      <c r="J218" s="63"/>
      <c r="K218" s="63"/>
      <c r="L218" s="64"/>
      <c r="M218" s="65"/>
      <c r="N218" s="65"/>
      <c r="O218" s="65"/>
    </row>
    <row r="219" spans="1:15" ht="15" customHeight="1">
      <c r="A219" s="45"/>
      <c r="B219" s="99"/>
      <c r="C219" s="57"/>
      <c r="D219" s="46"/>
      <c r="E219" s="99"/>
      <c r="F219" s="57"/>
      <c r="G219" s="58"/>
      <c r="H219" s="62"/>
      <c r="I219" s="63"/>
      <c r="J219" s="63"/>
      <c r="K219" s="63"/>
      <c r="L219" s="64"/>
      <c r="M219" s="65"/>
      <c r="N219" s="65"/>
      <c r="O219" s="65"/>
    </row>
    <row r="220" spans="1:15" ht="15" customHeight="1">
      <c r="A220" s="45"/>
      <c r="B220" s="99"/>
      <c r="C220" s="57"/>
      <c r="D220" s="46"/>
      <c r="E220" s="99"/>
      <c r="F220" s="57"/>
      <c r="G220" s="58"/>
      <c r="H220" s="62"/>
      <c r="I220" s="63"/>
      <c r="J220" s="63"/>
      <c r="K220" s="63"/>
      <c r="L220" s="64"/>
      <c r="M220" s="65"/>
      <c r="N220" s="65"/>
      <c r="O220" s="65"/>
    </row>
    <row r="221" spans="1:15" ht="15" customHeight="1">
      <c r="A221" s="45"/>
      <c r="B221" s="99"/>
      <c r="C221" s="57"/>
      <c r="D221" s="46"/>
      <c r="E221" s="99"/>
      <c r="F221" s="57"/>
      <c r="G221" s="58"/>
      <c r="H221" s="62"/>
      <c r="I221" s="63"/>
      <c r="J221" s="63"/>
      <c r="K221" s="63"/>
      <c r="L221" s="64"/>
      <c r="M221" s="65"/>
      <c r="N221" s="65"/>
      <c r="O221" s="65"/>
    </row>
    <row r="222" spans="1:15" ht="15" customHeight="1">
      <c r="A222" s="45"/>
      <c r="B222" s="99"/>
      <c r="C222" s="57"/>
      <c r="D222" s="46"/>
      <c r="E222" s="99"/>
      <c r="F222" s="57"/>
      <c r="G222" s="58"/>
      <c r="H222" s="62"/>
      <c r="I222" s="63"/>
      <c r="J222" s="63"/>
      <c r="K222" s="63"/>
      <c r="L222" s="64"/>
      <c r="M222" s="65"/>
      <c r="N222" s="65"/>
      <c r="O222" s="65"/>
    </row>
    <row r="223" spans="1:15" ht="15" customHeight="1">
      <c r="A223" s="45"/>
      <c r="B223" s="99"/>
      <c r="C223" s="57"/>
      <c r="D223" s="46"/>
      <c r="E223" s="99"/>
      <c r="F223" s="57"/>
      <c r="G223" s="58"/>
      <c r="H223" s="62"/>
      <c r="I223" s="63"/>
      <c r="J223" s="63"/>
      <c r="K223" s="63"/>
      <c r="L223" s="64"/>
      <c r="M223" s="65"/>
      <c r="N223" s="65"/>
      <c r="O223" s="65"/>
    </row>
    <row r="224" spans="1:15" ht="15" customHeight="1">
      <c r="A224" s="45"/>
      <c r="B224" s="99"/>
      <c r="C224" s="57"/>
      <c r="D224" s="46"/>
      <c r="E224" s="99"/>
      <c r="F224" s="57"/>
      <c r="G224" s="58"/>
      <c r="H224" s="62"/>
      <c r="I224" s="63"/>
      <c r="J224" s="63"/>
      <c r="K224" s="63"/>
      <c r="L224" s="64"/>
      <c r="M224" s="65"/>
      <c r="N224" s="65"/>
      <c r="O224" s="65"/>
    </row>
    <row r="225" spans="1:15" ht="15" customHeight="1">
      <c r="A225" s="45"/>
      <c r="B225" s="99"/>
      <c r="C225" s="57"/>
      <c r="D225" s="46"/>
      <c r="E225" s="99"/>
      <c r="F225" s="57"/>
      <c r="G225" s="58"/>
      <c r="H225" s="62"/>
      <c r="I225" s="63"/>
      <c r="J225" s="63"/>
      <c r="K225" s="63"/>
      <c r="L225" s="64"/>
      <c r="M225" s="65"/>
      <c r="N225" s="65"/>
      <c r="O225" s="65"/>
    </row>
    <row r="226" spans="1:15" ht="15" customHeight="1">
      <c r="A226" s="45"/>
      <c r="B226" s="99"/>
      <c r="C226" s="57"/>
      <c r="D226" s="46"/>
      <c r="E226" s="99"/>
      <c r="F226" s="57"/>
      <c r="G226" s="58"/>
      <c r="H226" s="62"/>
      <c r="I226" s="63"/>
      <c r="J226" s="63"/>
      <c r="K226" s="63"/>
      <c r="L226" s="64"/>
      <c r="M226" s="65"/>
      <c r="N226" s="65"/>
      <c r="O226" s="65"/>
    </row>
    <row r="227" spans="1:15" ht="15" customHeight="1">
      <c r="A227" s="45"/>
      <c r="B227" s="99"/>
      <c r="C227" s="57"/>
      <c r="D227" s="46"/>
      <c r="E227" s="99"/>
      <c r="F227" s="57"/>
      <c r="G227" s="58"/>
      <c r="H227" s="62"/>
      <c r="I227" s="63"/>
      <c r="J227" s="63"/>
      <c r="K227" s="63"/>
      <c r="L227" s="64"/>
      <c r="M227" s="65"/>
      <c r="N227" s="65"/>
      <c r="O227" s="65"/>
    </row>
    <row r="228" spans="1:15" ht="15" customHeight="1">
      <c r="A228" s="45"/>
      <c r="B228" s="99"/>
      <c r="C228" s="57"/>
      <c r="D228" s="46"/>
      <c r="E228" s="99"/>
      <c r="F228" s="57"/>
      <c r="G228" s="58"/>
      <c r="H228" s="62"/>
      <c r="I228" s="63"/>
      <c r="J228" s="63"/>
      <c r="K228" s="63"/>
      <c r="L228" s="64"/>
      <c r="M228" s="65"/>
      <c r="N228" s="65"/>
      <c r="O228" s="65"/>
    </row>
    <row r="229" spans="1:15" ht="15" customHeight="1">
      <c r="A229" s="45"/>
      <c r="B229" s="99"/>
      <c r="C229" s="57"/>
      <c r="D229" s="46"/>
      <c r="E229" s="99"/>
      <c r="F229" s="57"/>
      <c r="G229" s="58"/>
      <c r="H229" s="62"/>
      <c r="I229" s="63"/>
      <c r="J229" s="63"/>
      <c r="K229" s="63"/>
      <c r="L229" s="64"/>
      <c r="M229" s="65"/>
      <c r="N229" s="65"/>
      <c r="O229" s="65"/>
    </row>
    <row r="230" spans="1:15" ht="15" customHeight="1">
      <c r="A230" s="45"/>
      <c r="B230" s="99"/>
      <c r="C230" s="57"/>
      <c r="D230" s="46"/>
      <c r="E230" s="99"/>
      <c r="F230" s="57"/>
      <c r="G230" s="58"/>
      <c r="H230" s="62"/>
      <c r="I230" s="63"/>
      <c r="J230" s="63"/>
      <c r="K230" s="63"/>
      <c r="L230" s="64"/>
      <c r="M230" s="65"/>
      <c r="N230" s="65"/>
      <c r="O230" s="65"/>
    </row>
    <row r="231" spans="1:15" ht="15" customHeight="1">
      <c r="A231" s="45"/>
      <c r="B231" s="99"/>
      <c r="C231" s="57"/>
      <c r="D231" s="46"/>
      <c r="E231" s="99"/>
      <c r="F231" s="57"/>
      <c r="G231" s="58"/>
      <c r="H231" s="62"/>
      <c r="I231" s="63"/>
      <c r="J231" s="63"/>
      <c r="K231" s="63"/>
      <c r="L231" s="64"/>
      <c r="M231" s="65"/>
      <c r="N231" s="65"/>
      <c r="O231" s="65"/>
    </row>
    <row r="232" spans="1:15" ht="15" customHeight="1">
      <c r="A232" s="45"/>
      <c r="B232" s="99"/>
      <c r="C232" s="57"/>
      <c r="D232" s="46"/>
      <c r="E232" s="99"/>
      <c r="F232" s="57"/>
      <c r="G232" s="58"/>
      <c r="H232" s="62"/>
      <c r="I232" s="63"/>
      <c r="J232" s="63"/>
      <c r="K232" s="63"/>
      <c r="L232" s="64"/>
      <c r="M232" s="65"/>
      <c r="N232" s="65"/>
      <c r="O232" s="65"/>
    </row>
    <row r="233" spans="1:15" ht="15" customHeight="1">
      <c r="A233" s="45"/>
      <c r="B233" s="99"/>
      <c r="C233" s="57"/>
      <c r="D233" s="46"/>
      <c r="E233" s="99"/>
      <c r="F233" s="57"/>
      <c r="G233" s="58"/>
      <c r="H233" s="62"/>
      <c r="I233" s="63"/>
      <c r="J233" s="63"/>
      <c r="K233" s="63"/>
      <c r="L233" s="64"/>
      <c r="M233" s="65"/>
      <c r="N233" s="65"/>
      <c r="O233" s="65"/>
    </row>
    <row r="234" spans="1:15" ht="15" customHeight="1">
      <c r="A234" s="45"/>
      <c r="B234" s="99"/>
      <c r="C234" s="57"/>
      <c r="D234" s="46"/>
      <c r="E234" s="99"/>
      <c r="F234" s="57"/>
      <c r="G234" s="58"/>
      <c r="H234" s="62"/>
      <c r="I234" s="63"/>
      <c r="J234" s="63"/>
      <c r="K234" s="63"/>
      <c r="L234" s="64"/>
      <c r="M234" s="65"/>
      <c r="N234" s="65"/>
      <c r="O234" s="65"/>
    </row>
    <row r="235" spans="1:15" ht="15" customHeight="1">
      <c r="A235" s="45"/>
      <c r="B235" s="99"/>
      <c r="C235" s="57"/>
      <c r="D235" s="46"/>
      <c r="E235" s="99"/>
      <c r="F235" s="57"/>
      <c r="G235" s="58"/>
      <c r="H235" s="62"/>
      <c r="I235" s="63"/>
      <c r="J235" s="63"/>
      <c r="K235" s="63"/>
      <c r="L235" s="64"/>
      <c r="M235" s="65"/>
      <c r="N235" s="65"/>
      <c r="O235" s="65"/>
    </row>
    <row r="236" spans="1:15" ht="15" customHeight="1">
      <c r="A236" s="45"/>
      <c r="B236" s="99"/>
      <c r="C236" s="57"/>
      <c r="D236" s="46"/>
      <c r="E236" s="99"/>
      <c r="F236" s="57"/>
      <c r="G236" s="58"/>
      <c r="H236" s="62"/>
      <c r="I236" s="63"/>
      <c r="J236" s="63"/>
      <c r="K236" s="63"/>
      <c r="L236" s="64"/>
      <c r="M236" s="65"/>
      <c r="N236" s="65"/>
      <c r="O236" s="65"/>
    </row>
    <row r="237" spans="1:15" ht="15" customHeight="1">
      <c r="A237" s="45"/>
      <c r="B237" s="99"/>
      <c r="C237" s="57"/>
      <c r="D237" s="46"/>
      <c r="E237" s="99"/>
      <c r="F237" s="57"/>
      <c r="G237" s="58"/>
      <c r="H237" s="62"/>
      <c r="I237" s="63"/>
      <c r="J237" s="63"/>
      <c r="K237" s="63"/>
      <c r="L237" s="64"/>
      <c r="M237" s="65"/>
      <c r="N237" s="65"/>
      <c r="O237" s="65"/>
    </row>
    <row r="238" spans="1:15" ht="15" customHeight="1">
      <c r="A238" s="45"/>
      <c r="B238" s="99"/>
      <c r="C238" s="57"/>
      <c r="D238" s="46"/>
      <c r="E238" s="99"/>
      <c r="F238" s="57"/>
      <c r="G238" s="58"/>
      <c r="H238" s="62"/>
      <c r="I238" s="63"/>
      <c r="J238" s="63"/>
      <c r="K238" s="63"/>
      <c r="L238" s="64"/>
      <c r="M238" s="65"/>
      <c r="N238" s="65"/>
      <c r="O238" s="65"/>
    </row>
    <row r="239" spans="1:15" ht="15" customHeight="1">
      <c r="A239" s="45"/>
      <c r="B239" s="99"/>
      <c r="C239" s="57"/>
      <c r="D239" s="46"/>
      <c r="E239" s="99"/>
      <c r="F239" s="57"/>
      <c r="G239" s="58"/>
      <c r="H239" s="62"/>
      <c r="I239" s="63"/>
      <c r="J239" s="63"/>
      <c r="K239" s="63"/>
      <c r="L239" s="64"/>
      <c r="M239" s="65"/>
      <c r="N239" s="65"/>
      <c r="O239" s="65"/>
    </row>
    <row r="240" spans="1:15" ht="15" customHeight="1">
      <c r="A240" s="45"/>
      <c r="B240" s="99"/>
      <c r="C240" s="57"/>
      <c r="D240" s="46"/>
      <c r="E240" s="99"/>
      <c r="F240" s="57"/>
      <c r="G240" s="58"/>
      <c r="H240" s="62"/>
      <c r="I240" s="63"/>
      <c r="J240" s="63"/>
      <c r="K240" s="63"/>
      <c r="L240" s="64"/>
      <c r="M240" s="65"/>
      <c r="N240" s="65"/>
      <c r="O240" s="65"/>
    </row>
    <row r="241" spans="1:15" ht="15" customHeight="1">
      <c r="A241" s="45"/>
      <c r="B241" s="99"/>
      <c r="C241" s="57"/>
      <c r="D241" s="46"/>
      <c r="E241" s="99"/>
      <c r="F241" s="57"/>
      <c r="G241" s="58"/>
      <c r="H241" s="62"/>
      <c r="I241" s="63"/>
      <c r="J241" s="63"/>
      <c r="K241" s="63"/>
      <c r="L241" s="64"/>
      <c r="M241" s="65"/>
      <c r="N241" s="65"/>
      <c r="O241" s="65"/>
    </row>
    <row r="242" spans="1:15" ht="15" customHeight="1">
      <c r="A242" s="45"/>
      <c r="B242" s="99"/>
      <c r="C242" s="57"/>
      <c r="D242" s="46"/>
      <c r="E242" s="99"/>
      <c r="F242" s="57"/>
      <c r="G242" s="58"/>
      <c r="H242" s="62"/>
      <c r="I242" s="63"/>
      <c r="J242" s="63"/>
      <c r="K242" s="63"/>
      <c r="L242" s="64"/>
      <c r="M242" s="65"/>
      <c r="N242" s="65"/>
      <c r="O242" s="65"/>
    </row>
    <row r="243" spans="1:15" ht="15" customHeight="1">
      <c r="A243" s="45"/>
      <c r="B243" s="99"/>
      <c r="C243" s="57"/>
      <c r="D243" s="46"/>
      <c r="E243" s="99"/>
      <c r="F243" s="57"/>
      <c r="G243" s="58"/>
      <c r="H243" s="62"/>
      <c r="I243" s="63"/>
      <c r="J243" s="63"/>
      <c r="K243" s="63"/>
      <c r="L243" s="64"/>
      <c r="M243" s="65"/>
      <c r="N243" s="65"/>
      <c r="O243" s="65"/>
    </row>
    <row r="244" spans="1:15" ht="15" customHeight="1">
      <c r="A244" s="45"/>
      <c r="B244" s="99"/>
      <c r="C244" s="57"/>
      <c r="D244" s="46"/>
      <c r="E244" s="99"/>
      <c r="F244" s="57"/>
      <c r="G244" s="58"/>
      <c r="H244" s="62"/>
      <c r="I244" s="63"/>
      <c r="J244" s="63"/>
      <c r="K244" s="63"/>
      <c r="L244" s="64"/>
      <c r="M244" s="65"/>
      <c r="N244" s="65"/>
      <c r="O244" s="65"/>
    </row>
    <row r="245" spans="1:15" ht="15" customHeight="1">
      <c r="A245" s="45"/>
      <c r="B245" s="99"/>
      <c r="C245" s="57"/>
      <c r="D245" s="46"/>
      <c r="E245" s="99"/>
      <c r="F245" s="57"/>
      <c r="G245" s="58"/>
      <c r="H245" s="62"/>
      <c r="I245" s="63"/>
      <c r="J245" s="63"/>
      <c r="K245" s="63"/>
      <c r="L245" s="64"/>
      <c r="M245" s="65"/>
      <c r="N245" s="65"/>
      <c r="O245" s="65"/>
    </row>
    <row r="246" spans="1:15" ht="15" customHeight="1">
      <c r="A246" s="45"/>
      <c r="B246" s="99"/>
      <c r="C246" s="57"/>
      <c r="D246" s="46"/>
      <c r="E246" s="99"/>
      <c r="F246" s="57"/>
      <c r="G246" s="58"/>
      <c r="H246" s="62"/>
      <c r="I246" s="63"/>
      <c r="J246" s="63"/>
      <c r="K246" s="63"/>
      <c r="L246" s="64"/>
      <c r="M246" s="65"/>
      <c r="N246" s="65"/>
      <c r="O246" s="65"/>
    </row>
    <row r="247" spans="1:15" ht="15" customHeight="1">
      <c r="A247" s="45"/>
      <c r="B247" s="99"/>
      <c r="C247" s="57"/>
      <c r="D247" s="46"/>
      <c r="E247" s="99"/>
      <c r="F247" s="57"/>
      <c r="G247" s="58"/>
      <c r="H247" s="62"/>
      <c r="I247" s="63"/>
      <c r="J247" s="63"/>
      <c r="K247" s="63"/>
      <c r="L247" s="64"/>
      <c r="M247" s="65"/>
      <c r="N247" s="65"/>
      <c r="O247" s="65"/>
    </row>
    <row r="248" spans="1:15" ht="15" customHeight="1">
      <c r="A248" s="45"/>
      <c r="B248" s="99"/>
      <c r="C248" s="57"/>
      <c r="D248" s="46"/>
      <c r="E248" s="99"/>
      <c r="F248" s="57"/>
      <c r="G248" s="58"/>
      <c r="H248" s="62"/>
      <c r="I248" s="63"/>
      <c r="J248" s="63"/>
      <c r="K248" s="63"/>
      <c r="L248" s="64"/>
      <c r="M248" s="65"/>
      <c r="N248" s="65"/>
      <c r="O248" s="65"/>
    </row>
    <row r="249" spans="1:15" ht="15" customHeight="1">
      <c r="A249" s="45"/>
      <c r="B249" s="99"/>
      <c r="C249" s="57"/>
      <c r="D249" s="46"/>
      <c r="E249" s="99"/>
      <c r="F249" s="57"/>
      <c r="G249" s="58"/>
      <c r="H249" s="62"/>
      <c r="I249" s="63"/>
      <c r="J249" s="63"/>
      <c r="K249" s="63"/>
      <c r="L249" s="64"/>
      <c r="M249" s="65"/>
      <c r="N249" s="65"/>
      <c r="O249" s="65"/>
    </row>
    <row r="250" spans="1:15" ht="15" customHeight="1">
      <c r="A250" s="45"/>
      <c r="B250" s="99"/>
      <c r="C250" s="57"/>
      <c r="D250" s="46"/>
      <c r="E250" s="99"/>
      <c r="F250" s="57"/>
      <c r="G250" s="58"/>
      <c r="H250" s="62"/>
      <c r="I250" s="63"/>
      <c r="J250" s="63"/>
      <c r="K250" s="63"/>
      <c r="L250" s="64"/>
      <c r="M250" s="65"/>
      <c r="N250" s="65"/>
      <c r="O250" s="65"/>
    </row>
    <row r="251" spans="1:15" ht="15" customHeight="1">
      <c r="A251" s="45"/>
      <c r="B251" s="99"/>
      <c r="C251" s="57"/>
      <c r="D251" s="46"/>
      <c r="E251" s="99"/>
      <c r="F251" s="57"/>
      <c r="G251" s="58"/>
      <c r="H251" s="62"/>
      <c r="I251" s="63"/>
      <c r="J251" s="63"/>
      <c r="K251" s="63"/>
      <c r="L251" s="64"/>
      <c r="M251" s="65"/>
      <c r="N251" s="65"/>
      <c r="O251" s="65"/>
    </row>
    <row r="252" spans="1:15" ht="15" customHeight="1">
      <c r="A252" s="45"/>
      <c r="B252" s="99"/>
      <c r="C252" s="57"/>
      <c r="D252" s="46"/>
      <c r="E252" s="99"/>
      <c r="F252" s="57"/>
      <c r="G252" s="58"/>
      <c r="H252" s="62"/>
      <c r="I252" s="63"/>
      <c r="J252" s="63"/>
      <c r="K252" s="63"/>
      <c r="L252" s="64"/>
      <c r="M252" s="65"/>
      <c r="N252" s="65"/>
      <c r="O252" s="65"/>
    </row>
    <row r="253" spans="1:15" ht="15" customHeight="1">
      <c r="A253" s="45"/>
      <c r="B253" s="99"/>
      <c r="C253" s="57"/>
      <c r="D253" s="46"/>
      <c r="E253" s="99"/>
      <c r="F253" s="57"/>
      <c r="G253" s="58"/>
      <c r="H253" s="62"/>
      <c r="I253" s="63"/>
      <c r="J253" s="63"/>
      <c r="K253" s="63"/>
      <c r="L253" s="64"/>
      <c r="M253" s="65"/>
      <c r="N253" s="65"/>
      <c r="O253" s="65"/>
    </row>
    <row r="254" spans="1:15" ht="15" customHeight="1">
      <c r="A254" s="45"/>
      <c r="B254" s="99"/>
      <c r="C254" s="57"/>
      <c r="D254" s="46"/>
      <c r="E254" s="99"/>
      <c r="F254" s="57"/>
      <c r="G254" s="58"/>
      <c r="H254" s="62"/>
      <c r="I254" s="63"/>
      <c r="J254" s="63"/>
      <c r="K254" s="63"/>
      <c r="L254" s="64"/>
      <c r="M254" s="65"/>
      <c r="N254" s="65"/>
      <c r="O254" s="65"/>
    </row>
    <row r="255" spans="1:15" ht="15" customHeight="1">
      <c r="A255" s="45"/>
      <c r="B255" s="99"/>
      <c r="C255" s="57"/>
      <c r="D255" s="46"/>
      <c r="E255" s="99"/>
      <c r="F255" s="57"/>
      <c r="G255" s="58"/>
      <c r="H255" s="62"/>
      <c r="I255" s="63"/>
      <c r="J255" s="63"/>
      <c r="K255" s="63"/>
      <c r="L255" s="64"/>
      <c r="M255" s="65"/>
      <c r="N255" s="65"/>
      <c r="O255" s="65"/>
    </row>
    <row r="256" spans="1:15" ht="15" customHeight="1">
      <c r="A256" s="45"/>
      <c r="B256" s="99"/>
      <c r="C256" s="57"/>
      <c r="D256" s="46"/>
      <c r="E256" s="99"/>
      <c r="F256" s="57"/>
      <c r="G256" s="58"/>
      <c r="H256" s="62"/>
      <c r="I256" s="63"/>
      <c r="J256" s="63"/>
      <c r="K256" s="63"/>
      <c r="L256" s="64"/>
      <c r="M256" s="65"/>
      <c r="N256" s="65"/>
      <c r="O256" s="65"/>
    </row>
    <row r="257" spans="1:15" ht="15" customHeight="1">
      <c r="A257" s="45"/>
      <c r="B257" s="99"/>
      <c r="C257" s="57"/>
      <c r="D257" s="46"/>
      <c r="E257" s="99"/>
      <c r="F257" s="57"/>
      <c r="G257" s="58"/>
      <c r="H257" s="62"/>
      <c r="I257" s="63"/>
      <c r="J257" s="63"/>
      <c r="K257" s="63"/>
      <c r="L257" s="64"/>
      <c r="M257" s="65"/>
      <c r="N257" s="65"/>
      <c r="O257" s="65"/>
    </row>
    <row r="258" spans="1:15" ht="15" customHeight="1">
      <c r="A258" s="45"/>
      <c r="B258" s="99"/>
      <c r="C258" s="57"/>
      <c r="D258" s="46"/>
      <c r="E258" s="99"/>
      <c r="F258" s="57"/>
      <c r="G258" s="58"/>
      <c r="H258" s="62"/>
      <c r="I258" s="63"/>
      <c r="J258" s="63"/>
      <c r="K258" s="63"/>
      <c r="L258" s="64"/>
      <c r="M258" s="65"/>
      <c r="N258" s="65"/>
      <c r="O258" s="65"/>
    </row>
    <row r="259" spans="1:15" ht="15" customHeight="1">
      <c r="A259" s="45"/>
      <c r="B259" s="99"/>
      <c r="C259" s="57"/>
      <c r="D259" s="46"/>
      <c r="E259" s="99"/>
      <c r="F259" s="57"/>
      <c r="G259" s="58"/>
      <c r="H259" s="62"/>
      <c r="I259" s="63"/>
      <c r="J259" s="63"/>
      <c r="K259" s="63"/>
      <c r="L259" s="64"/>
      <c r="M259" s="65"/>
      <c r="N259" s="65"/>
      <c r="O259" s="65"/>
    </row>
    <row r="260" spans="1:15" ht="15" customHeight="1">
      <c r="A260" s="45"/>
      <c r="B260" s="99"/>
      <c r="C260" s="57"/>
      <c r="D260" s="46"/>
      <c r="E260" s="99"/>
      <c r="F260" s="57"/>
      <c r="G260" s="58"/>
      <c r="H260" s="62"/>
      <c r="I260" s="63"/>
      <c r="J260" s="63"/>
      <c r="K260" s="63"/>
      <c r="L260" s="64"/>
      <c r="M260" s="65"/>
      <c r="N260" s="65"/>
      <c r="O260" s="65"/>
    </row>
  </sheetData>
  <mergeCells count="12">
    <mergeCell ref="D7:F7"/>
    <mergeCell ref="D8:F8"/>
    <mergeCell ref="A5:C5"/>
    <mergeCell ref="A6:C6"/>
    <mergeCell ref="A7:C7"/>
    <mergeCell ref="A8:C8"/>
    <mergeCell ref="D6:F6"/>
    <mergeCell ref="A4:F4"/>
    <mergeCell ref="D5:F5"/>
    <mergeCell ref="F1:O1"/>
    <mergeCell ref="A2:O2"/>
    <mergeCell ref="C1:D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54"/>
  <sheetViews>
    <sheetView zoomScale="90" zoomScaleNormal="90" zoomScaleSheetLayoutView="100" workbookViewId="0">
      <selection sqref="A1:H1"/>
    </sheetView>
  </sheetViews>
  <sheetFormatPr defaultColWidth="9.140625" defaultRowHeight="12.75"/>
  <cols>
    <col min="1" max="1" width="14.7109375" style="51" customWidth="1"/>
    <col min="2" max="2" width="8.7109375" style="51" customWidth="1"/>
    <col min="3" max="3" width="15.7109375" style="59" bestFit="1" customWidth="1"/>
    <col min="4" max="4" width="50.7109375" style="59" customWidth="1"/>
    <col min="5" max="5" width="14.7109375" style="60" customWidth="1"/>
    <col min="6" max="7" width="14.7109375" style="61" customWidth="1"/>
    <col min="8" max="8" width="14.7109375" style="51" customWidth="1"/>
    <col min="9" max="9" width="15.5703125" style="51" customWidth="1"/>
    <col min="10" max="13" width="9.140625" style="51"/>
    <col min="14" max="14" width="9.42578125" style="51" bestFit="1" customWidth="1"/>
    <col min="15" max="16384" width="9.140625" style="51"/>
  </cols>
  <sheetData>
    <row r="1" spans="1:14" ht="66.75" customHeight="1">
      <c r="A1" s="219" t="s">
        <v>388</v>
      </c>
      <c r="B1" s="219"/>
      <c r="C1" s="219"/>
      <c r="D1" s="219"/>
      <c r="E1" s="219"/>
      <c r="F1" s="219"/>
      <c r="G1" s="219"/>
      <c r="H1" s="219"/>
    </row>
    <row r="2" spans="1:14" s="52" customFormat="1" ht="25.5" customHeight="1">
      <c r="A2" s="226" t="str">
        <f>Overview!B4&amp; " - Effective between "&amp;Overview!D4&amp;" and "&amp;Overview!E4&amp;" - "&amp;Overview!F4&amp;" EDCM import charges"</f>
        <v>The Electricity Network Company _D - Effective between 01/04/2027 and 31/03/2028 - Final EDCM import charges</v>
      </c>
      <c r="B2" s="227"/>
      <c r="C2" s="227"/>
      <c r="D2" s="227"/>
      <c r="E2" s="227"/>
      <c r="F2" s="227"/>
      <c r="G2" s="227"/>
      <c r="H2" s="228"/>
    </row>
    <row r="3" spans="1:14" s="83" customFormat="1" ht="18">
      <c r="A3" s="90"/>
      <c r="B3" s="90"/>
      <c r="C3" s="90"/>
      <c r="D3" s="91"/>
      <c r="E3" s="92"/>
      <c r="F3" s="92"/>
      <c r="G3" s="93"/>
      <c r="H3" s="93"/>
      <c r="I3" s="82"/>
      <c r="J3" s="82"/>
      <c r="K3" s="82"/>
      <c r="L3" s="82"/>
      <c r="M3" s="82"/>
      <c r="N3" s="82"/>
    </row>
    <row r="4" spans="1:14" ht="60.75" customHeight="1">
      <c r="A4" s="53" t="s">
        <v>357</v>
      </c>
      <c r="B4" s="54" t="s">
        <v>320</v>
      </c>
      <c r="C4" s="53" t="s">
        <v>321</v>
      </c>
      <c r="D4" s="55" t="s">
        <v>63</v>
      </c>
      <c r="E4" s="139" t="str">
        <f>'Annex 2 EHV charges'!H10</f>
        <v>Import
Super Red
unit charge
(p/kWh)</v>
      </c>
      <c r="F4" s="139" t="str">
        <f>'Annex 2 EHV charges'!I10</f>
        <v>Import
fixed charge
(p/day)</v>
      </c>
      <c r="G4" s="139" t="str">
        <f>'Annex 2 EHV charges'!J10</f>
        <v>Import
capacity charge
(p/kVA/day)</v>
      </c>
      <c r="H4" s="139" t="str">
        <f>'Annex 2 EHV charges'!K10</f>
        <v>Import
exceeded capacity charge
(p/kVA/day)</v>
      </c>
    </row>
    <row r="5" spans="1:14" ht="12.75" customHeight="1">
      <c r="A5" s="100" t="s">
        <v>855</v>
      </c>
      <c r="B5" s="100" t="s">
        <v>856</v>
      </c>
      <c r="C5" s="101" t="s">
        <v>857</v>
      </c>
      <c r="D5" s="100" t="s">
        <v>858</v>
      </c>
      <c r="E5" s="105" t="str">
        <f>IFERROR(IF(VLOOKUP($A5,'Annex 2 EHV charges'!$A:$O,8,FALSE)=0,"",VLOOKUP($A5,'Annex 2 EHV charges'!$A:$O,8,FALSE)),"")</f>
        <v/>
      </c>
      <c r="F5" s="106">
        <f>IFERROR(IF(VLOOKUP($A5,'Annex 2 EHV charges'!$A:$O,9,FALSE)=0,"",VLOOKUP($A5,'Annex 2 EHV charges'!$A:$O,9,FALSE)),"")</f>
        <v>38361.612999999998</v>
      </c>
      <c r="G5" s="107">
        <f>IFERROR(IF(VLOOKUP($A5,'Annex 2 EHV charges'!$A:$O,10,FALSE)=0,"",VLOOKUP($A5,'Annex 2 EHV charges'!$A:$O,10,FALSE)),"")</f>
        <v>1.145</v>
      </c>
      <c r="H5" s="107">
        <f>IFERROR(IF(VLOOKUP($A5,'Annex 2 EHV charges'!$A:$O,11,FALSE)=0,"",VLOOKUP($A5,'Annex 2 EHV charges'!$A:$O,11,FALSE)),"")</f>
        <v>1.145</v>
      </c>
    </row>
    <row r="6" spans="1:14" ht="12.75" customHeight="1">
      <c r="A6" s="100"/>
      <c r="B6" s="100"/>
      <c r="C6" s="101"/>
      <c r="D6" s="100"/>
      <c r="E6" s="105" t="str">
        <f>IFERROR(IF(VLOOKUP($A6,'Annex 2 EHV charges'!$A:$O,8,FALSE)=0,"",VLOOKUP($A6,'Annex 2 EHV charges'!$A:$O,8,FALSE)),"")</f>
        <v/>
      </c>
      <c r="F6" s="106" t="str">
        <f>IFERROR(IF(VLOOKUP($A6,'Annex 2 EHV charges'!$A:$O,9,FALSE)=0,"",VLOOKUP($A6,'Annex 2 EHV charges'!$A:$O,9,FALSE)),"")</f>
        <v/>
      </c>
      <c r="G6" s="107" t="str">
        <f>IFERROR(IF(VLOOKUP($A6,'Annex 2 EHV charges'!$A:$O,10,FALSE)=0,"",VLOOKUP($A6,'Annex 2 EHV charges'!$A:$O,10,FALSE)),"")</f>
        <v/>
      </c>
      <c r="H6" s="107" t="str">
        <f>IFERROR(IF(VLOOKUP($A6,'Annex 2 EHV charges'!$A:$O,11,FALSE)=0,"",VLOOKUP($A6,'Annex 2 EHV charges'!$A:$O,11,FALSE)),"")</f>
        <v/>
      </c>
    </row>
    <row r="7" spans="1:14" ht="12.75" customHeight="1">
      <c r="A7" s="100"/>
      <c r="B7" s="100"/>
      <c r="C7" s="101"/>
      <c r="D7" s="100"/>
      <c r="E7" s="105" t="str">
        <f>IFERROR(IF(VLOOKUP($A7,'Annex 2 EHV charges'!$A:$O,8,FALSE)=0,"",VLOOKUP($A7,'Annex 2 EHV charges'!$A:$O,8,FALSE)),"")</f>
        <v/>
      </c>
      <c r="F7" s="106" t="str">
        <f>IFERROR(IF(VLOOKUP($A7,'Annex 2 EHV charges'!$A:$O,9,FALSE)=0,"",VLOOKUP($A7,'Annex 2 EHV charges'!$A:$O,9,FALSE)),"")</f>
        <v/>
      </c>
      <c r="G7" s="107" t="str">
        <f>IFERROR(IF(VLOOKUP($A7,'Annex 2 EHV charges'!$A:$O,10,FALSE)=0,"",VLOOKUP($A7,'Annex 2 EHV charges'!$A:$O,10,FALSE)),"")</f>
        <v/>
      </c>
      <c r="H7" s="107" t="str">
        <f>IFERROR(IF(VLOOKUP($A7,'Annex 2 EHV charges'!$A:$O,11,FALSE)=0,"",VLOOKUP($A7,'Annex 2 EHV charges'!$A:$O,11,FALSE)),"")</f>
        <v/>
      </c>
    </row>
    <row r="8" spans="1:14" ht="12.75" customHeight="1">
      <c r="A8" s="100"/>
      <c r="B8" s="100"/>
      <c r="C8" s="101"/>
      <c r="D8" s="100"/>
      <c r="E8" s="105" t="str">
        <f>IFERROR(IF(VLOOKUP($A8,'Annex 2 EHV charges'!$A:$O,8,FALSE)=0,"",VLOOKUP($A8,'Annex 2 EHV charges'!$A:$O,8,FALSE)),"")</f>
        <v/>
      </c>
      <c r="F8" s="106" t="str">
        <f>IFERROR(IF(VLOOKUP($A8,'Annex 2 EHV charges'!$A:$O,9,FALSE)=0,"",VLOOKUP($A8,'Annex 2 EHV charges'!$A:$O,9,FALSE)),"")</f>
        <v/>
      </c>
      <c r="G8" s="107" t="str">
        <f>IFERROR(IF(VLOOKUP($A8,'Annex 2 EHV charges'!$A:$O,10,FALSE)=0,"",VLOOKUP($A8,'Annex 2 EHV charges'!$A:$O,10,FALSE)),"")</f>
        <v/>
      </c>
      <c r="H8" s="107" t="str">
        <f>IFERROR(IF(VLOOKUP($A8,'Annex 2 EHV charges'!$A:$O,11,FALSE)=0,"",VLOOKUP($A8,'Annex 2 EHV charges'!$A:$O,11,FALSE)),"")</f>
        <v/>
      </c>
    </row>
    <row r="9" spans="1:14" ht="12.75" customHeight="1">
      <c r="A9" s="100"/>
      <c r="B9" s="100"/>
      <c r="C9" s="101"/>
      <c r="D9" s="100"/>
      <c r="E9" s="105" t="str">
        <f>IFERROR(IF(VLOOKUP($A9,'Annex 2 EHV charges'!$A:$O,8,FALSE)=0,"",VLOOKUP($A9,'Annex 2 EHV charges'!$A:$O,8,FALSE)),"")</f>
        <v/>
      </c>
      <c r="F9" s="106" t="str">
        <f>IFERROR(IF(VLOOKUP($A9,'Annex 2 EHV charges'!$A:$O,9,FALSE)=0,"",VLOOKUP($A9,'Annex 2 EHV charges'!$A:$O,9,FALSE)),"")</f>
        <v/>
      </c>
      <c r="G9" s="107" t="str">
        <f>IFERROR(IF(VLOOKUP($A9,'Annex 2 EHV charges'!$A:$O,10,FALSE)=0,"",VLOOKUP($A9,'Annex 2 EHV charges'!$A:$O,10,FALSE)),"")</f>
        <v/>
      </c>
      <c r="H9" s="107" t="str">
        <f>IFERROR(IF(VLOOKUP($A9,'Annex 2 EHV charges'!$A:$O,11,FALSE)=0,"",VLOOKUP($A9,'Annex 2 EHV charges'!$A:$O,11,FALSE)),"")</f>
        <v/>
      </c>
    </row>
    <row r="10" spans="1:14" ht="12.75" customHeight="1">
      <c r="A10" s="100"/>
      <c r="B10" s="100"/>
      <c r="C10" s="101"/>
      <c r="D10" s="100"/>
      <c r="E10" s="105" t="str">
        <f>IFERROR(IF(VLOOKUP($A10,'Annex 2 EHV charges'!$A:$O,8,FALSE)=0,"",VLOOKUP($A10,'Annex 2 EHV charges'!$A:$O,8,FALSE)),"")</f>
        <v/>
      </c>
      <c r="F10" s="106" t="str">
        <f>IFERROR(IF(VLOOKUP($A10,'Annex 2 EHV charges'!$A:$O,9,FALSE)=0,"",VLOOKUP($A10,'Annex 2 EHV charges'!$A:$O,9,FALSE)),"")</f>
        <v/>
      </c>
      <c r="G10" s="107" t="str">
        <f>IFERROR(IF(VLOOKUP($A10,'Annex 2 EHV charges'!$A:$O,10,FALSE)=0,"",VLOOKUP($A10,'Annex 2 EHV charges'!$A:$O,10,FALSE)),"")</f>
        <v/>
      </c>
      <c r="H10" s="107" t="str">
        <f>IFERROR(IF(VLOOKUP($A10,'Annex 2 EHV charges'!$A:$O,11,FALSE)=0,"",VLOOKUP($A10,'Annex 2 EHV charges'!$A:$O,11,FALSE)),"")</f>
        <v/>
      </c>
    </row>
    <row r="11" spans="1:14" ht="12.75" customHeight="1">
      <c r="A11" s="100"/>
      <c r="B11" s="100"/>
      <c r="C11" s="101"/>
      <c r="D11" s="100"/>
      <c r="E11" s="105" t="str">
        <f>IFERROR(IF(VLOOKUP($A11,'Annex 2 EHV charges'!$A:$O,8,FALSE)=0,"",VLOOKUP($A11,'Annex 2 EHV charges'!$A:$O,8,FALSE)),"")</f>
        <v/>
      </c>
      <c r="F11" s="106" t="str">
        <f>IFERROR(IF(VLOOKUP($A11,'Annex 2 EHV charges'!$A:$O,9,FALSE)=0,"",VLOOKUP($A11,'Annex 2 EHV charges'!$A:$O,9,FALSE)),"")</f>
        <v/>
      </c>
      <c r="G11" s="107" t="str">
        <f>IFERROR(IF(VLOOKUP($A11,'Annex 2 EHV charges'!$A:$O,10,FALSE)=0,"",VLOOKUP($A11,'Annex 2 EHV charges'!$A:$O,10,FALSE)),"")</f>
        <v/>
      </c>
      <c r="H11" s="107" t="str">
        <f>IFERROR(IF(VLOOKUP($A11,'Annex 2 EHV charges'!$A:$O,11,FALSE)=0,"",VLOOKUP($A11,'Annex 2 EHV charges'!$A:$O,11,FALSE)),"")</f>
        <v/>
      </c>
    </row>
    <row r="12" spans="1:14" ht="12.75" customHeight="1">
      <c r="A12" s="100"/>
      <c r="B12" s="100"/>
      <c r="C12" s="101"/>
      <c r="D12" s="100"/>
      <c r="E12" s="105" t="str">
        <f>IFERROR(IF(VLOOKUP($A12,'Annex 2 EHV charges'!$A:$O,8,FALSE)=0,"",VLOOKUP($A12,'Annex 2 EHV charges'!$A:$O,8,FALSE)),"")</f>
        <v/>
      </c>
      <c r="F12" s="106" t="str">
        <f>IFERROR(IF(VLOOKUP($A12,'Annex 2 EHV charges'!$A:$O,9,FALSE)=0,"",VLOOKUP($A12,'Annex 2 EHV charges'!$A:$O,9,FALSE)),"")</f>
        <v/>
      </c>
      <c r="G12" s="107" t="str">
        <f>IFERROR(IF(VLOOKUP($A12,'Annex 2 EHV charges'!$A:$O,10,FALSE)=0,"",VLOOKUP($A12,'Annex 2 EHV charges'!$A:$O,10,FALSE)),"")</f>
        <v/>
      </c>
      <c r="H12" s="107" t="str">
        <f>IFERROR(IF(VLOOKUP($A12,'Annex 2 EHV charges'!$A:$O,11,FALSE)=0,"",VLOOKUP($A12,'Annex 2 EHV charges'!$A:$O,11,FALSE)),"")</f>
        <v/>
      </c>
    </row>
    <row r="13" spans="1:14" ht="12.75" customHeight="1">
      <c r="A13" s="100"/>
      <c r="B13" s="100"/>
      <c r="C13" s="101"/>
      <c r="D13" s="100"/>
      <c r="E13" s="105" t="str">
        <f>IFERROR(IF(VLOOKUP($A13,'Annex 2 EHV charges'!$A:$O,8,FALSE)=0,"",VLOOKUP($A13,'Annex 2 EHV charges'!$A:$O,8,FALSE)),"")</f>
        <v/>
      </c>
      <c r="F13" s="106" t="str">
        <f>IFERROR(IF(VLOOKUP($A13,'Annex 2 EHV charges'!$A:$O,9,FALSE)=0,"",VLOOKUP($A13,'Annex 2 EHV charges'!$A:$O,9,FALSE)),"")</f>
        <v/>
      </c>
      <c r="G13" s="107" t="str">
        <f>IFERROR(IF(VLOOKUP($A13,'Annex 2 EHV charges'!$A:$O,10,FALSE)=0,"",VLOOKUP($A13,'Annex 2 EHV charges'!$A:$O,10,FALSE)),"")</f>
        <v/>
      </c>
      <c r="H13" s="107" t="str">
        <f>IFERROR(IF(VLOOKUP($A13,'Annex 2 EHV charges'!$A:$O,11,FALSE)=0,"",VLOOKUP($A13,'Annex 2 EHV charges'!$A:$O,11,FALSE)),"")</f>
        <v/>
      </c>
    </row>
    <row r="14" spans="1:14" ht="12.75" customHeight="1">
      <c r="A14" s="100"/>
      <c r="B14" s="100"/>
      <c r="C14" s="101"/>
      <c r="D14" s="100"/>
      <c r="E14" s="105" t="str">
        <f>IFERROR(IF(VLOOKUP($A14,'Annex 2 EHV charges'!$A:$O,8,FALSE)=0,"",VLOOKUP($A14,'Annex 2 EHV charges'!$A:$O,8,FALSE)),"")</f>
        <v/>
      </c>
      <c r="F14" s="106" t="str">
        <f>IFERROR(IF(VLOOKUP($A14,'Annex 2 EHV charges'!$A:$O,9,FALSE)=0,"",VLOOKUP($A14,'Annex 2 EHV charges'!$A:$O,9,FALSE)),"")</f>
        <v/>
      </c>
      <c r="G14" s="107" t="str">
        <f>IFERROR(IF(VLOOKUP($A14,'Annex 2 EHV charges'!$A:$O,10,FALSE)=0,"",VLOOKUP($A14,'Annex 2 EHV charges'!$A:$O,10,FALSE)),"")</f>
        <v/>
      </c>
      <c r="H14" s="107" t="str">
        <f>IFERROR(IF(VLOOKUP($A14,'Annex 2 EHV charges'!$A:$O,11,FALSE)=0,"",VLOOKUP($A14,'Annex 2 EHV charges'!$A:$O,11,FALSE)),"")</f>
        <v/>
      </c>
    </row>
    <row r="15" spans="1:14" ht="12.75" customHeight="1">
      <c r="A15" s="100"/>
      <c r="B15" s="100"/>
      <c r="C15" s="101"/>
      <c r="D15" s="100"/>
      <c r="E15" s="105" t="str">
        <f>IFERROR(IF(VLOOKUP($A15,'Annex 2 EHV charges'!$A:$O,8,FALSE)=0,"",VLOOKUP($A15,'Annex 2 EHV charges'!$A:$O,8,FALSE)),"")</f>
        <v/>
      </c>
      <c r="F15" s="106" t="str">
        <f>IFERROR(IF(VLOOKUP($A15,'Annex 2 EHV charges'!$A:$O,9,FALSE)=0,"",VLOOKUP($A15,'Annex 2 EHV charges'!$A:$O,9,FALSE)),"")</f>
        <v/>
      </c>
      <c r="G15" s="107" t="str">
        <f>IFERROR(IF(VLOOKUP($A15,'Annex 2 EHV charges'!$A:$O,10,FALSE)=0,"",VLOOKUP($A15,'Annex 2 EHV charges'!$A:$O,10,FALSE)),"")</f>
        <v/>
      </c>
      <c r="H15" s="107" t="str">
        <f>IFERROR(IF(VLOOKUP($A15,'Annex 2 EHV charges'!$A:$O,11,FALSE)=0,"",VLOOKUP($A15,'Annex 2 EHV charges'!$A:$O,11,FALSE)),"")</f>
        <v/>
      </c>
    </row>
    <row r="16" spans="1:14" ht="12.75" customHeight="1">
      <c r="A16" s="100"/>
      <c r="B16" s="100"/>
      <c r="C16" s="101"/>
      <c r="D16" s="100"/>
      <c r="E16" s="105" t="str">
        <f>IFERROR(IF(VLOOKUP($A16,'Annex 2 EHV charges'!$A:$O,8,FALSE)=0,"",VLOOKUP($A16,'Annex 2 EHV charges'!$A:$O,8,FALSE)),"")</f>
        <v/>
      </c>
      <c r="F16" s="106" t="str">
        <f>IFERROR(IF(VLOOKUP($A16,'Annex 2 EHV charges'!$A:$O,9,FALSE)=0,"",VLOOKUP($A16,'Annex 2 EHV charges'!$A:$O,9,FALSE)),"")</f>
        <v/>
      </c>
      <c r="G16" s="107" t="str">
        <f>IFERROR(IF(VLOOKUP($A16,'Annex 2 EHV charges'!$A:$O,10,FALSE)=0,"",VLOOKUP($A16,'Annex 2 EHV charges'!$A:$O,10,FALSE)),"")</f>
        <v/>
      </c>
      <c r="H16" s="107" t="str">
        <f>IFERROR(IF(VLOOKUP($A16,'Annex 2 EHV charges'!$A:$O,11,FALSE)=0,"",VLOOKUP($A16,'Annex 2 EHV charges'!$A:$O,11,FALSE)),"")</f>
        <v/>
      </c>
    </row>
    <row r="17" spans="1:8" ht="12.75" customHeight="1">
      <c r="A17" s="100"/>
      <c r="B17" s="100"/>
      <c r="C17" s="101"/>
      <c r="D17" s="100"/>
      <c r="E17" s="105" t="str">
        <f>IFERROR(IF(VLOOKUP($A17,'Annex 2 EHV charges'!$A:$O,8,FALSE)=0,"",VLOOKUP($A17,'Annex 2 EHV charges'!$A:$O,8,FALSE)),"")</f>
        <v/>
      </c>
      <c r="F17" s="106" t="str">
        <f>IFERROR(IF(VLOOKUP($A17,'Annex 2 EHV charges'!$A:$O,9,FALSE)=0,"",VLOOKUP($A17,'Annex 2 EHV charges'!$A:$O,9,FALSE)),"")</f>
        <v/>
      </c>
      <c r="G17" s="107" t="str">
        <f>IFERROR(IF(VLOOKUP($A17,'Annex 2 EHV charges'!$A:$O,10,FALSE)=0,"",VLOOKUP($A17,'Annex 2 EHV charges'!$A:$O,10,FALSE)),"")</f>
        <v/>
      </c>
      <c r="H17" s="107" t="str">
        <f>IFERROR(IF(VLOOKUP($A17,'Annex 2 EHV charges'!$A:$O,11,FALSE)=0,"",VLOOKUP($A17,'Annex 2 EHV charges'!$A:$O,11,FALSE)),"")</f>
        <v/>
      </c>
    </row>
    <row r="18" spans="1:8" ht="12.75" customHeight="1">
      <c r="A18" s="100"/>
      <c r="B18" s="100"/>
      <c r="C18" s="101"/>
      <c r="D18" s="100"/>
      <c r="E18" s="105" t="str">
        <f>IFERROR(IF(VLOOKUP($A18,'Annex 2 EHV charges'!$A:$O,8,FALSE)=0,"",VLOOKUP($A18,'Annex 2 EHV charges'!$A:$O,8,FALSE)),"")</f>
        <v/>
      </c>
      <c r="F18" s="106" t="str">
        <f>IFERROR(IF(VLOOKUP($A18,'Annex 2 EHV charges'!$A:$O,9,FALSE)=0,"",VLOOKUP($A18,'Annex 2 EHV charges'!$A:$O,9,FALSE)),"")</f>
        <v/>
      </c>
      <c r="G18" s="107" t="str">
        <f>IFERROR(IF(VLOOKUP($A18,'Annex 2 EHV charges'!$A:$O,10,FALSE)=0,"",VLOOKUP($A18,'Annex 2 EHV charges'!$A:$O,10,FALSE)),"")</f>
        <v/>
      </c>
      <c r="H18" s="107" t="str">
        <f>IFERROR(IF(VLOOKUP($A18,'Annex 2 EHV charges'!$A:$O,11,FALSE)=0,"",VLOOKUP($A18,'Annex 2 EHV charges'!$A:$O,11,FALSE)),"")</f>
        <v/>
      </c>
    </row>
    <row r="19" spans="1:8" ht="12.75" customHeight="1">
      <c r="A19" s="100"/>
      <c r="B19" s="100"/>
      <c r="C19" s="101"/>
      <c r="D19" s="100"/>
      <c r="E19" s="105" t="str">
        <f>IFERROR(IF(VLOOKUP($A19,'Annex 2 EHV charges'!$A:$O,8,FALSE)=0,"",VLOOKUP($A19,'Annex 2 EHV charges'!$A:$O,8,FALSE)),"")</f>
        <v/>
      </c>
      <c r="F19" s="106" t="str">
        <f>IFERROR(IF(VLOOKUP($A19,'Annex 2 EHV charges'!$A:$O,9,FALSE)=0,"",VLOOKUP($A19,'Annex 2 EHV charges'!$A:$O,9,FALSE)),"")</f>
        <v/>
      </c>
      <c r="G19" s="107" t="str">
        <f>IFERROR(IF(VLOOKUP($A19,'Annex 2 EHV charges'!$A:$O,10,FALSE)=0,"",VLOOKUP($A19,'Annex 2 EHV charges'!$A:$O,10,FALSE)),"")</f>
        <v/>
      </c>
      <c r="H19" s="107" t="str">
        <f>IFERROR(IF(VLOOKUP($A19,'Annex 2 EHV charges'!$A:$O,11,FALSE)=0,"",VLOOKUP($A19,'Annex 2 EHV charges'!$A:$O,11,FALSE)),"")</f>
        <v/>
      </c>
    </row>
    <row r="20" spans="1:8" ht="12.75" customHeight="1">
      <c r="A20" s="100"/>
      <c r="B20" s="100"/>
      <c r="C20" s="101"/>
      <c r="D20" s="100"/>
      <c r="E20" s="105" t="str">
        <f>IFERROR(IF(VLOOKUP($A20,'Annex 2 EHV charges'!$A:$O,8,FALSE)=0,"",VLOOKUP($A20,'Annex 2 EHV charges'!$A:$O,8,FALSE)),"")</f>
        <v/>
      </c>
      <c r="F20" s="106" t="str">
        <f>IFERROR(IF(VLOOKUP($A20,'Annex 2 EHV charges'!$A:$O,9,FALSE)=0,"",VLOOKUP($A20,'Annex 2 EHV charges'!$A:$O,9,FALSE)),"")</f>
        <v/>
      </c>
      <c r="G20" s="107" t="str">
        <f>IFERROR(IF(VLOOKUP($A20,'Annex 2 EHV charges'!$A:$O,10,FALSE)=0,"",VLOOKUP($A20,'Annex 2 EHV charges'!$A:$O,10,FALSE)),"")</f>
        <v/>
      </c>
      <c r="H20" s="107" t="str">
        <f>IFERROR(IF(VLOOKUP($A20,'Annex 2 EHV charges'!$A:$O,11,FALSE)=0,"",VLOOKUP($A20,'Annex 2 EHV charges'!$A:$O,11,FALSE)),"")</f>
        <v/>
      </c>
    </row>
    <row r="21" spans="1:8" ht="12.75" customHeight="1">
      <c r="A21" s="100"/>
      <c r="B21" s="100"/>
      <c r="C21" s="101"/>
      <c r="D21" s="100"/>
      <c r="E21" s="105" t="str">
        <f>IFERROR(IF(VLOOKUP($A21,'Annex 2 EHV charges'!$A:$O,8,FALSE)=0,"",VLOOKUP($A21,'Annex 2 EHV charges'!$A:$O,8,FALSE)),"")</f>
        <v/>
      </c>
      <c r="F21" s="106" t="str">
        <f>IFERROR(IF(VLOOKUP($A21,'Annex 2 EHV charges'!$A:$O,9,FALSE)=0,"",VLOOKUP($A21,'Annex 2 EHV charges'!$A:$O,9,FALSE)),"")</f>
        <v/>
      </c>
      <c r="G21" s="107" t="str">
        <f>IFERROR(IF(VLOOKUP($A21,'Annex 2 EHV charges'!$A:$O,10,FALSE)=0,"",VLOOKUP($A21,'Annex 2 EHV charges'!$A:$O,10,FALSE)),"")</f>
        <v/>
      </c>
      <c r="H21" s="107" t="str">
        <f>IFERROR(IF(VLOOKUP($A21,'Annex 2 EHV charges'!$A:$O,11,FALSE)=0,"",VLOOKUP($A21,'Annex 2 EHV charges'!$A:$O,11,FALSE)),"")</f>
        <v/>
      </c>
    </row>
    <row r="22" spans="1:8" ht="12.75" customHeight="1">
      <c r="A22" s="100"/>
      <c r="B22" s="100"/>
      <c r="C22" s="101"/>
      <c r="D22" s="100"/>
      <c r="E22" s="105" t="str">
        <f>IFERROR(IF(VLOOKUP($A22,'Annex 2 EHV charges'!$A:$O,8,FALSE)=0,"",VLOOKUP($A22,'Annex 2 EHV charges'!$A:$O,8,FALSE)),"")</f>
        <v/>
      </c>
      <c r="F22" s="106" t="str">
        <f>IFERROR(IF(VLOOKUP($A22,'Annex 2 EHV charges'!$A:$O,9,FALSE)=0,"",VLOOKUP($A22,'Annex 2 EHV charges'!$A:$O,9,FALSE)),"")</f>
        <v/>
      </c>
      <c r="G22" s="107" t="str">
        <f>IFERROR(IF(VLOOKUP($A22,'Annex 2 EHV charges'!$A:$O,10,FALSE)=0,"",VLOOKUP($A22,'Annex 2 EHV charges'!$A:$O,10,FALSE)),"")</f>
        <v/>
      </c>
      <c r="H22" s="107" t="str">
        <f>IFERROR(IF(VLOOKUP($A22,'Annex 2 EHV charges'!$A:$O,11,FALSE)=0,"",VLOOKUP($A22,'Annex 2 EHV charges'!$A:$O,11,FALSE)),"")</f>
        <v/>
      </c>
    </row>
    <row r="23" spans="1:8" ht="12.75" customHeight="1">
      <c r="A23" s="100"/>
      <c r="B23" s="100"/>
      <c r="C23" s="101"/>
      <c r="D23" s="100"/>
      <c r="E23" s="105" t="str">
        <f>IFERROR(IF(VLOOKUP($A23,'Annex 2 EHV charges'!$A:$O,8,FALSE)=0,"",VLOOKUP($A23,'Annex 2 EHV charges'!$A:$O,8,FALSE)),"")</f>
        <v/>
      </c>
      <c r="F23" s="106" t="str">
        <f>IFERROR(IF(VLOOKUP($A23,'Annex 2 EHV charges'!$A:$O,9,FALSE)=0,"",VLOOKUP($A23,'Annex 2 EHV charges'!$A:$O,9,FALSE)),"")</f>
        <v/>
      </c>
      <c r="G23" s="107" t="str">
        <f>IFERROR(IF(VLOOKUP($A23,'Annex 2 EHV charges'!$A:$O,10,FALSE)=0,"",VLOOKUP($A23,'Annex 2 EHV charges'!$A:$O,10,FALSE)),"")</f>
        <v/>
      </c>
      <c r="H23" s="107" t="str">
        <f>IFERROR(IF(VLOOKUP($A23,'Annex 2 EHV charges'!$A:$O,11,FALSE)=0,"",VLOOKUP($A23,'Annex 2 EHV charges'!$A:$O,11,FALSE)),"")</f>
        <v/>
      </c>
    </row>
    <row r="24" spans="1:8" ht="12.75" customHeight="1">
      <c r="A24" s="100"/>
      <c r="B24" s="100"/>
      <c r="C24" s="101"/>
      <c r="D24" s="100"/>
      <c r="E24" s="105" t="str">
        <f>IFERROR(IF(VLOOKUP($A24,'Annex 2 EHV charges'!$A:$O,8,FALSE)=0,"",VLOOKUP($A24,'Annex 2 EHV charges'!$A:$O,8,FALSE)),"")</f>
        <v/>
      </c>
      <c r="F24" s="106" t="str">
        <f>IFERROR(IF(VLOOKUP($A24,'Annex 2 EHV charges'!$A:$O,9,FALSE)=0,"",VLOOKUP($A24,'Annex 2 EHV charges'!$A:$O,9,FALSE)),"")</f>
        <v/>
      </c>
      <c r="G24" s="107" t="str">
        <f>IFERROR(IF(VLOOKUP($A24,'Annex 2 EHV charges'!$A:$O,10,FALSE)=0,"",VLOOKUP($A24,'Annex 2 EHV charges'!$A:$O,10,FALSE)),"")</f>
        <v/>
      </c>
      <c r="H24" s="107" t="str">
        <f>IFERROR(IF(VLOOKUP($A24,'Annex 2 EHV charges'!$A:$O,11,FALSE)=0,"",VLOOKUP($A24,'Annex 2 EHV charges'!$A:$O,11,FALSE)),"")</f>
        <v/>
      </c>
    </row>
    <row r="25" spans="1:8" ht="12.75" customHeight="1">
      <c r="A25" s="100"/>
      <c r="B25" s="100"/>
      <c r="C25" s="101"/>
      <c r="D25" s="100"/>
      <c r="E25" s="105" t="str">
        <f>IFERROR(IF(VLOOKUP($A25,'Annex 2 EHV charges'!$A:$O,8,FALSE)=0,"",VLOOKUP($A25,'Annex 2 EHV charges'!$A:$O,8,FALSE)),"")</f>
        <v/>
      </c>
      <c r="F25" s="106" t="str">
        <f>IFERROR(IF(VLOOKUP($A25,'Annex 2 EHV charges'!$A:$O,9,FALSE)=0,"",VLOOKUP($A25,'Annex 2 EHV charges'!$A:$O,9,FALSE)),"")</f>
        <v/>
      </c>
      <c r="G25" s="107" t="str">
        <f>IFERROR(IF(VLOOKUP($A25,'Annex 2 EHV charges'!$A:$O,10,FALSE)=0,"",VLOOKUP($A25,'Annex 2 EHV charges'!$A:$O,10,FALSE)),"")</f>
        <v/>
      </c>
      <c r="H25" s="107" t="str">
        <f>IFERROR(IF(VLOOKUP($A25,'Annex 2 EHV charges'!$A:$O,11,FALSE)=0,"",VLOOKUP($A25,'Annex 2 EHV charges'!$A:$O,11,FALSE)),"")</f>
        <v/>
      </c>
    </row>
    <row r="26" spans="1:8" ht="12.75" customHeight="1">
      <c r="A26" s="100"/>
      <c r="B26" s="100"/>
      <c r="C26" s="101"/>
      <c r="D26" s="100"/>
      <c r="E26" s="105" t="str">
        <f>IFERROR(IF(VLOOKUP($A26,'Annex 2 EHV charges'!$A:$O,8,FALSE)=0,"",VLOOKUP($A26,'Annex 2 EHV charges'!$A:$O,8,FALSE)),"")</f>
        <v/>
      </c>
      <c r="F26" s="106" t="str">
        <f>IFERROR(IF(VLOOKUP($A26,'Annex 2 EHV charges'!$A:$O,9,FALSE)=0,"",VLOOKUP($A26,'Annex 2 EHV charges'!$A:$O,9,FALSE)),"")</f>
        <v/>
      </c>
      <c r="G26" s="107" t="str">
        <f>IFERROR(IF(VLOOKUP($A26,'Annex 2 EHV charges'!$A:$O,10,FALSE)=0,"",VLOOKUP($A26,'Annex 2 EHV charges'!$A:$O,10,FALSE)),"")</f>
        <v/>
      </c>
      <c r="H26" s="107" t="str">
        <f>IFERROR(IF(VLOOKUP($A26,'Annex 2 EHV charges'!$A:$O,11,FALSE)=0,"",VLOOKUP($A26,'Annex 2 EHV charges'!$A:$O,11,FALSE)),"")</f>
        <v/>
      </c>
    </row>
    <row r="27" spans="1:8" ht="12.75" customHeight="1">
      <c r="A27" s="100"/>
      <c r="B27" s="100"/>
      <c r="C27" s="101"/>
      <c r="D27" s="100"/>
      <c r="E27" s="105" t="str">
        <f>IFERROR(IF(VLOOKUP($A27,'Annex 2 EHV charges'!$A:$O,8,FALSE)=0,"",VLOOKUP($A27,'Annex 2 EHV charges'!$A:$O,8,FALSE)),"")</f>
        <v/>
      </c>
      <c r="F27" s="106" t="str">
        <f>IFERROR(IF(VLOOKUP($A27,'Annex 2 EHV charges'!$A:$O,9,FALSE)=0,"",VLOOKUP($A27,'Annex 2 EHV charges'!$A:$O,9,FALSE)),"")</f>
        <v/>
      </c>
      <c r="G27" s="107" t="str">
        <f>IFERROR(IF(VLOOKUP($A27,'Annex 2 EHV charges'!$A:$O,10,FALSE)=0,"",VLOOKUP($A27,'Annex 2 EHV charges'!$A:$O,10,FALSE)),"")</f>
        <v/>
      </c>
      <c r="H27" s="107" t="str">
        <f>IFERROR(IF(VLOOKUP($A27,'Annex 2 EHV charges'!$A:$O,11,FALSE)=0,"",VLOOKUP($A27,'Annex 2 EHV charges'!$A:$O,11,FALSE)),"")</f>
        <v/>
      </c>
    </row>
    <row r="28" spans="1:8" ht="12.75" customHeight="1">
      <c r="A28" s="100"/>
      <c r="B28" s="100"/>
      <c r="C28" s="101"/>
      <c r="D28" s="100"/>
      <c r="E28" s="105" t="str">
        <f>IFERROR(IF(VLOOKUP($A28,'Annex 2 EHV charges'!$A:$O,8,FALSE)=0,"",VLOOKUP($A28,'Annex 2 EHV charges'!$A:$O,8,FALSE)),"")</f>
        <v/>
      </c>
      <c r="F28" s="106" t="str">
        <f>IFERROR(IF(VLOOKUP($A28,'Annex 2 EHV charges'!$A:$O,9,FALSE)=0,"",VLOOKUP($A28,'Annex 2 EHV charges'!$A:$O,9,FALSE)),"")</f>
        <v/>
      </c>
      <c r="G28" s="107" t="str">
        <f>IFERROR(IF(VLOOKUP($A28,'Annex 2 EHV charges'!$A:$O,10,FALSE)=0,"",VLOOKUP($A28,'Annex 2 EHV charges'!$A:$O,10,FALSE)),"")</f>
        <v/>
      </c>
      <c r="H28" s="107" t="str">
        <f>IFERROR(IF(VLOOKUP($A28,'Annex 2 EHV charges'!$A:$O,11,FALSE)=0,"",VLOOKUP($A28,'Annex 2 EHV charges'!$A:$O,11,FALSE)),"")</f>
        <v/>
      </c>
    </row>
    <row r="29" spans="1:8" ht="12.75" customHeight="1">
      <c r="A29" s="100"/>
      <c r="B29" s="100"/>
      <c r="C29" s="101"/>
      <c r="D29" s="100"/>
      <c r="E29" s="105" t="str">
        <f>IFERROR(IF(VLOOKUP($A29,'Annex 2 EHV charges'!$A:$O,8,FALSE)=0,"",VLOOKUP($A29,'Annex 2 EHV charges'!$A:$O,8,FALSE)),"")</f>
        <v/>
      </c>
      <c r="F29" s="106" t="str">
        <f>IFERROR(IF(VLOOKUP($A29,'Annex 2 EHV charges'!$A:$O,9,FALSE)=0,"",VLOOKUP($A29,'Annex 2 EHV charges'!$A:$O,9,FALSE)),"")</f>
        <v/>
      </c>
      <c r="G29" s="107" t="str">
        <f>IFERROR(IF(VLOOKUP($A29,'Annex 2 EHV charges'!$A:$O,10,FALSE)=0,"",VLOOKUP($A29,'Annex 2 EHV charges'!$A:$O,10,FALSE)),"")</f>
        <v/>
      </c>
      <c r="H29" s="107" t="str">
        <f>IFERROR(IF(VLOOKUP($A29,'Annex 2 EHV charges'!$A:$O,11,FALSE)=0,"",VLOOKUP($A29,'Annex 2 EHV charges'!$A:$O,11,FALSE)),"")</f>
        <v/>
      </c>
    </row>
    <row r="30" spans="1:8" ht="12.75" customHeight="1">
      <c r="A30" s="100"/>
      <c r="B30" s="100"/>
      <c r="C30" s="101"/>
      <c r="D30" s="100"/>
      <c r="E30" s="105" t="str">
        <f>IFERROR(IF(VLOOKUP($A30,'Annex 2 EHV charges'!$A:$O,8,FALSE)=0,"",VLOOKUP($A30,'Annex 2 EHV charges'!$A:$O,8,FALSE)),"")</f>
        <v/>
      </c>
      <c r="F30" s="106" t="str">
        <f>IFERROR(IF(VLOOKUP($A30,'Annex 2 EHV charges'!$A:$O,9,FALSE)=0,"",VLOOKUP($A30,'Annex 2 EHV charges'!$A:$O,9,FALSE)),"")</f>
        <v/>
      </c>
      <c r="G30" s="107" t="str">
        <f>IFERROR(IF(VLOOKUP($A30,'Annex 2 EHV charges'!$A:$O,10,FALSE)=0,"",VLOOKUP($A30,'Annex 2 EHV charges'!$A:$O,10,FALSE)),"")</f>
        <v/>
      </c>
      <c r="H30" s="107" t="str">
        <f>IFERROR(IF(VLOOKUP($A30,'Annex 2 EHV charges'!$A:$O,11,FALSE)=0,"",VLOOKUP($A30,'Annex 2 EHV charges'!$A:$O,11,FALSE)),"")</f>
        <v/>
      </c>
    </row>
    <row r="31" spans="1:8" ht="12.75" customHeight="1">
      <c r="A31" s="100"/>
      <c r="B31" s="100"/>
      <c r="C31" s="101"/>
      <c r="D31" s="100"/>
      <c r="E31" s="105" t="str">
        <f>IFERROR(IF(VLOOKUP($A31,'Annex 2 EHV charges'!$A:$O,8,FALSE)=0,"",VLOOKUP($A31,'Annex 2 EHV charges'!$A:$O,8,FALSE)),"")</f>
        <v/>
      </c>
      <c r="F31" s="106" t="str">
        <f>IFERROR(IF(VLOOKUP($A31,'Annex 2 EHV charges'!$A:$O,9,FALSE)=0,"",VLOOKUP($A31,'Annex 2 EHV charges'!$A:$O,9,FALSE)),"")</f>
        <v/>
      </c>
      <c r="G31" s="107" t="str">
        <f>IFERROR(IF(VLOOKUP($A31,'Annex 2 EHV charges'!$A:$O,10,FALSE)=0,"",VLOOKUP($A31,'Annex 2 EHV charges'!$A:$O,10,FALSE)),"")</f>
        <v/>
      </c>
      <c r="H31" s="107" t="str">
        <f>IFERROR(IF(VLOOKUP($A31,'Annex 2 EHV charges'!$A:$O,11,FALSE)=0,"",VLOOKUP($A31,'Annex 2 EHV charges'!$A:$O,11,FALSE)),"")</f>
        <v/>
      </c>
    </row>
    <row r="32" spans="1:8" ht="12.75" customHeight="1">
      <c r="A32" s="100"/>
      <c r="B32" s="100"/>
      <c r="C32" s="101"/>
      <c r="D32" s="100"/>
      <c r="E32" s="105" t="str">
        <f>IFERROR(IF(VLOOKUP($A32,'Annex 2 EHV charges'!$A:$O,8,FALSE)=0,"",VLOOKUP($A32,'Annex 2 EHV charges'!$A:$O,8,FALSE)),"")</f>
        <v/>
      </c>
      <c r="F32" s="106" t="str">
        <f>IFERROR(IF(VLOOKUP($A32,'Annex 2 EHV charges'!$A:$O,9,FALSE)=0,"",VLOOKUP($A32,'Annex 2 EHV charges'!$A:$O,9,FALSE)),"")</f>
        <v/>
      </c>
      <c r="G32" s="107" t="str">
        <f>IFERROR(IF(VLOOKUP($A32,'Annex 2 EHV charges'!$A:$O,10,FALSE)=0,"",VLOOKUP($A32,'Annex 2 EHV charges'!$A:$O,10,FALSE)),"")</f>
        <v/>
      </c>
      <c r="H32" s="107" t="str">
        <f>IFERROR(IF(VLOOKUP($A32,'Annex 2 EHV charges'!$A:$O,11,FALSE)=0,"",VLOOKUP($A32,'Annex 2 EHV charges'!$A:$O,11,FALSE)),"")</f>
        <v/>
      </c>
    </row>
    <row r="33" spans="1:8" ht="12.75" customHeight="1">
      <c r="A33" s="100"/>
      <c r="B33" s="100"/>
      <c r="C33" s="101"/>
      <c r="D33" s="100"/>
      <c r="E33" s="105" t="str">
        <f>IFERROR(IF(VLOOKUP($A33,'Annex 2 EHV charges'!$A:$O,8,FALSE)=0,"",VLOOKUP($A33,'Annex 2 EHV charges'!$A:$O,8,FALSE)),"")</f>
        <v/>
      </c>
      <c r="F33" s="106" t="str">
        <f>IFERROR(IF(VLOOKUP($A33,'Annex 2 EHV charges'!$A:$O,9,FALSE)=0,"",VLOOKUP($A33,'Annex 2 EHV charges'!$A:$O,9,FALSE)),"")</f>
        <v/>
      </c>
      <c r="G33" s="107" t="str">
        <f>IFERROR(IF(VLOOKUP($A33,'Annex 2 EHV charges'!$A:$O,10,FALSE)=0,"",VLOOKUP($A33,'Annex 2 EHV charges'!$A:$O,10,FALSE)),"")</f>
        <v/>
      </c>
      <c r="H33" s="107" t="str">
        <f>IFERROR(IF(VLOOKUP($A33,'Annex 2 EHV charges'!$A:$O,11,FALSE)=0,"",VLOOKUP($A33,'Annex 2 EHV charges'!$A:$O,11,FALSE)),"")</f>
        <v/>
      </c>
    </row>
    <row r="34" spans="1:8" ht="12.75" customHeight="1">
      <c r="A34" s="100"/>
      <c r="B34" s="100"/>
      <c r="C34" s="101"/>
      <c r="D34" s="100"/>
      <c r="E34" s="105" t="str">
        <f>IFERROR(IF(VLOOKUP($A34,'Annex 2 EHV charges'!$A:$O,8,FALSE)=0,"",VLOOKUP($A34,'Annex 2 EHV charges'!$A:$O,8,FALSE)),"")</f>
        <v/>
      </c>
      <c r="F34" s="106" t="str">
        <f>IFERROR(IF(VLOOKUP($A34,'Annex 2 EHV charges'!$A:$O,9,FALSE)=0,"",VLOOKUP($A34,'Annex 2 EHV charges'!$A:$O,9,FALSE)),"")</f>
        <v/>
      </c>
      <c r="G34" s="107" t="str">
        <f>IFERROR(IF(VLOOKUP($A34,'Annex 2 EHV charges'!$A:$O,10,FALSE)=0,"",VLOOKUP($A34,'Annex 2 EHV charges'!$A:$O,10,FALSE)),"")</f>
        <v/>
      </c>
      <c r="H34" s="107" t="str">
        <f>IFERROR(IF(VLOOKUP($A34,'Annex 2 EHV charges'!$A:$O,11,FALSE)=0,"",VLOOKUP($A34,'Annex 2 EHV charges'!$A:$O,11,FALSE)),"")</f>
        <v/>
      </c>
    </row>
    <row r="35" spans="1:8" ht="12.75" customHeight="1">
      <c r="A35" s="100"/>
      <c r="B35" s="100"/>
      <c r="C35" s="101"/>
      <c r="D35" s="100"/>
      <c r="E35" s="105" t="str">
        <f>IFERROR(IF(VLOOKUP($A35,'Annex 2 EHV charges'!$A:$O,8,FALSE)=0,"",VLOOKUP($A35,'Annex 2 EHV charges'!$A:$O,8,FALSE)),"")</f>
        <v/>
      </c>
      <c r="F35" s="106" t="str">
        <f>IFERROR(IF(VLOOKUP($A35,'Annex 2 EHV charges'!$A:$O,9,FALSE)=0,"",VLOOKUP($A35,'Annex 2 EHV charges'!$A:$O,9,FALSE)),"")</f>
        <v/>
      </c>
      <c r="G35" s="107" t="str">
        <f>IFERROR(IF(VLOOKUP($A35,'Annex 2 EHV charges'!$A:$O,10,FALSE)=0,"",VLOOKUP($A35,'Annex 2 EHV charges'!$A:$O,10,FALSE)),"")</f>
        <v/>
      </c>
      <c r="H35" s="107" t="str">
        <f>IFERROR(IF(VLOOKUP($A35,'Annex 2 EHV charges'!$A:$O,11,FALSE)=0,"",VLOOKUP($A35,'Annex 2 EHV charges'!$A:$O,11,FALSE)),"")</f>
        <v/>
      </c>
    </row>
    <row r="36" spans="1:8" ht="12.75" customHeight="1">
      <c r="A36" s="100"/>
      <c r="B36" s="100"/>
      <c r="C36" s="101"/>
      <c r="D36" s="100"/>
      <c r="E36" s="105" t="str">
        <f>IFERROR(IF(VLOOKUP($A36,'Annex 2 EHV charges'!$A:$O,8,FALSE)=0,"",VLOOKUP($A36,'Annex 2 EHV charges'!$A:$O,8,FALSE)),"")</f>
        <v/>
      </c>
      <c r="F36" s="106" t="str">
        <f>IFERROR(IF(VLOOKUP($A36,'Annex 2 EHV charges'!$A:$O,9,FALSE)=0,"",VLOOKUP($A36,'Annex 2 EHV charges'!$A:$O,9,FALSE)),"")</f>
        <v/>
      </c>
      <c r="G36" s="107" t="str">
        <f>IFERROR(IF(VLOOKUP($A36,'Annex 2 EHV charges'!$A:$O,10,FALSE)=0,"",VLOOKUP($A36,'Annex 2 EHV charges'!$A:$O,10,FALSE)),"")</f>
        <v/>
      </c>
      <c r="H36" s="107" t="str">
        <f>IFERROR(IF(VLOOKUP($A36,'Annex 2 EHV charges'!$A:$O,11,FALSE)=0,"",VLOOKUP($A36,'Annex 2 EHV charges'!$A:$O,11,FALSE)),"")</f>
        <v/>
      </c>
    </row>
    <row r="37" spans="1:8" ht="12.75" customHeight="1">
      <c r="A37" s="100"/>
      <c r="B37" s="100"/>
      <c r="C37" s="101"/>
      <c r="D37" s="100"/>
      <c r="E37" s="105" t="str">
        <f>IFERROR(IF(VLOOKUP($A37,'Annex 2 EHV charges'!$A:$O,8,FALSE)=0,"",VLOOKUP($A37,'Annex 2 EHV charges'!$A:$O,8,FALSE)),"")</f>
        <v/>
      </c>
      <c r="F37" s="106" t="str">
        <f>IFERROR(IF(VLOOKUP($A37,'Annex 2 EHV charges'!$A:$O,9,FALSE)=0,"",VLOOKUP($A37,'Annex 2 EHV charges'!$A:$O,9,FALSE)),"")</f>
        <v/>
      </c>
      <c r="G37" s="107" t="str">
        <f>IFERROR(IF(VLOOKUP($A37,'Annex 2 EHV charges'!$A:$O,10,FALSE)=0,"",VLOOKUP($A37,'Annex 2 EHV charges'!$A:$O,10,FALSE)),"")</f>
        <v/>
      </c>
      <c r="H37" s="107" t="str">
        <f>IFERROR(IF(VLOOKUP($A37,'Annex 2 EHV charges'!$A:$O,11,FALSE)=0,"",VLOOKUP($A37,'Annex 2 EHV charges'!$A:$O,11,FALSE)),"")</f>
        <v/>
      </c>
    </row>
    <row r="38" spans="1:8" ht="12.75" customHeight="1">
      <c r="A38" s="100"/>
      <c r="B38" s="100"/>
      <c r="C38" s="101"/>
      <c r="D38" s="100"/>
      <c r="E38" s="105" t="str">
        <f>IFERROR(IF(VLOOKUP($A38,'Annex 2 EHV charges'!$A:$O,8,FALSE)=0,"",VLOOKUP($A38,'Annex 2 EHV charges'!$A:$O,8,FALSE)),"")</f>
        <v/>
      </c>
      <c r="F38" s="106" t="str">
        <f>IFERROR(IF(VLOOKUP($A38,'Annex 2 EHV charges'!$A:$O,9,FALSE)=0,"",VLOOKUP($A38,'Annex 2 EHV charges'!$A:$O,9,FALSE)),"")</f>
        <v/>
      </c>
      <c r="G38" s="107" t="str">
        <f>IFERROR(IF(VLOOKUP($A38,'Annex 2 EHV charges'!$A:$O,10,FALSE)=0,"",VLOOKUP($A38,'Annex 2 EHV charges'!$A:$O,10,FALSE)),"")</f>
        <v/>
      </c>
      <c r="H38" s="107" t="str">
        <f>IFERROR(IF(VLOOKUP($A38,'Annex 2 EHV charges'!$A:$O,11,FALSE)=0,"",VLOOKUP($A38,'Annex 2 EHV charges'!$A:$O,11,FALSE)),"")</f>
        <v/>
      </c>
    </row>
    <row r="39" spans="1:8" ht="12.75" customHeight="1">
      <c r="A39" s="100"/>
      <c r="B39" s="100"/>
      <c r="C39" s="101"/>
      <c r="D39" s="100"/>
      <c r="E39" s="105" t="str">
        <f>IFERROR(IF(VLOOKUP($A39,'Annex 2 EHV charges'!$A:$O,8,FALSE)=0,"",VLOOKUP($A39,'Annex 2 EHV charges'!$A:$O,8,FALSE)),"")</f>
        <v/>
      </c>
      <c r="F39" s="106" t="str">
        <f>IFERROR(IF(VLOOKUP($A39,'Annex 2 EHV charges'!$A:$O,9,FALSE)=0,"",VLOOKUP($A39,'Annex 2 EHV charges'!$A:$O,9,FALSE)),"")</f>
        <v/>
      </c>
      <c r="G39" s="107" t="str">
        <f>IFERROR(IF(VLOOKUP($A39,'Annex 2 EHV charges'!$A:$O,10,FALSE)=0,"",VLOOKUP($A39,'Annex 2 EHV charges'!$A:$O,10,FALSE)),"")</f>
        <v/>
      </c>
      <c r="H39" s="107" t="str">
        <f>IFERROR(IF(VLOOKUP($A39,'Annex 2 EHV charges'!$A:$O,11,FALSE)=0,"",VLOOKUP($A39,'Annex 2 EHV charges'!$A:$O,11,FALSE)),"")</f>
        <v/>
      </c>
    </row>
    <row r="40" spans="1:8" ht="12.75" customHeight="1">
      <c r="A40" s="100"/>
      <c r="B40" s="100"/>
      <c r="C40" s="101"/>
      <c r="D40" s="100"/>
      <c r="E40" s="105" t="str">
        <f>IFERROR(IF(VLOOKUP($A40,'Annex 2 EHV charges'!$A:$O,8,FALSE)=0,"",VLOOKUP($A40,'Annex 2 EHV charges'!$A:$O,8,FALSE)),"")</f>
        <v/>
      </c>
      <c r="F40" s="106" t="str">
        <f>IFERROR(IF(VLOOKUP($A40,'Annex 2 EHV charges'!$A:$O,9,FALSE)=0,"",VLOOKUP($A40,'Annex 2 EHV charges'!$A:$O,9,FALSE)),"")</f>
        <v/>
      </c>
      <c r="G40" s="107" t="str">
        <f>IFERROR(IF(VLOOKUP($A40,'Annex 2 EHV charges'!$A:$O,10,FALSE)=0,"",VLOOKUP($A40,'Annex 2 EHV charges'!$A:$O,10,FALSE)),"")</f>
        <v/>
      </c>
      <c r="H40" s="107" t="str">
        <f>IFERROR(IF(VLOOKUP($A40,'Annex 2 EHV charges'!$A:$O,11,FALSE)=0,"",VLOOKUP($A40,'Annex 2 EHV charges'!$A:$O,11,FALSE)),"")</f>
        <v/>
      </c>
    </row>
    <row r="41" spans="1:8" ht="12.75" customHeight="1">
      <c r="A41" s="100"/>
      <c r="B41" s="100"/>
      <c r="C41" s="101"/>
      <c r="D41" s="100"/>
      <c r="E41" s="105" t="str">
        <f>IFERROR(IF(VLOOKUP($A41,'Annex 2 EHV charges'!$A:$O,8,FALSE)=0,"",VLOOKUP($A41,'Annex 2 EHV charges'!$A:$O,8,FALSE)),"")</f>
        <v/>
      </c>
      <c r="F41" s="106" t="str">
        <f>IFERROR(IF(VLOOKUP($A41,'Annex 2 EHV charges'!$A:$O,9,FALSE)=0,"",VLOOKUP($A41,'Annex 2 EHV charges'!$A:$O,9,FALSE)),"")</f>
        <v/>
      </c>
      <c r="G41" s="107" t="str">
        <f>IFERROR(IF(VLOOKUP($A41,'Annex 2 EHV charges'!$A:$O,10,FALSE)=0,"",VLOOKUP($A41,'Annex 2 EHV charges'!$A:$O,10,FALSE)),"")</f>
        <v/>
      </c>
      <c r="H41" s="107" t="str">
        <f>IFERROR(IF(VLOOKUP($A41,'Annex 2 EHV charges'!$A:$O,11,FALSE)=0,"",VLOOKUP($A41,'Annex 2 EHV charges'!$A:$O,11,FALSE)),"")</f>
        <v/>
      </c>
    </row>
    <row r="42" spans="1:8" ht="12.75" customHeight="1">
      <c r="A42" s="100"/>
      <c r="B42" s="100"/>
      <c r="C42" s="101"/>
      <c r="D42" s="100"/>
      <c r="E42" s="105" t="str">
        <f>IFERROR(IF(VLOOKUP($A42,'Annex 2 EHV charges'!$A:$O,8,FALSE)=0,"",VLOOKUP($A42,'Annex 2 EHV charges'!$A:$O,8,FALSE)),"")</f>
        <v/>
      </c>
      <c r="F42" s="106" t="str">
        <f>IFERROR(IF(VLOOKUP($A42,'Annex 2 EHV charges'!$A:$O,9,FALSE)=0,"",VLOOKUP($A42,'Annex 2 EHV charges'!$A:$O,9,FALSE)),"")</f>
        <v/>
      </c>
      <c r="G42" s="107" t="str">
        <f>IFERROR(IF(VLOOKUP($A42,'Annex 2 EHV charges'!$A:$O,10,FALSE)=0,"",VLOOKUP($A42,'Annex 2 EHV charges'!$A:$O,10,FALSE)),"")</f>
        <v/>
      </c>
      <c r="H42" s="107" t="str">
        <f>IFERROR(IF(VLOOKUP($A42,'Annex 2 EHV charges'!$A:$O,11,FALSE)=0,"",VLOOKUP($A42,'Annex 2 EHV charges'!$A:$O,11,FALSE)),"")</f>
        <v/>
      </c>
    </row>
    <row r="43" spans="1:8" ht="12.75" customHeight="1">
      <c r="A43" s="100"/>
      <c r="B43" s="100"/>
      <c r="C43" s="101"/>
      <c r="D43" s="100"/>
      <c r="E43" s="105" t="str">
        <f>IFERROR(IF(VLOOKUP($A43,'Annex 2 EHV charges'!$A:$O,8,FALSE)=0,"",VLOOKUP($A43,'Annex 2 EHV charges'!$A:$O,8,FALSE)),"")</f>
        <v/>
      </c>
      <c r="F43" s="106" t="str">
        <f>IFERROR(IF(VLOOKUP($A43,'Annex 2 EHV charges'!$A:$O,9,FALSE)=0,"",VLOOKUP($A43,'Annex 2 EHV charges'!$A:$O,9,FALSE)),"")</f>
        <v/>
      </c>
      <c r="G43" s="107" t="str">
        <f>IFERROR(IF(VLOOKUP($A43,'Annex 2 EHV charges'!$A:$O,10,FALSE)=0,"",VLOOKUP($A43,'Annex 2 EHV charges'!$A:$O,10,FALSE)),"")</f>
        <v/>
      </c>
      <c r="H43" s="107" t="str">
        <f>IFERROR(IF(VLOOKUP($A43,'Annex 2 EHV charges'!$A:$O,11,FALSE)=0,"",VLOOKUP($A43,'Annex 2 EHV charges'!$A:$O,11,FALSE)),"")</f>
        <v/>
      </c>
    </row>
    <row r="44" spans="1:8" ht="12.75" customHeight="1">
      <c r="A44" s="100"/>
      <c r="B44" s="100"/>
      <c r="C44" s="101"/>
      <c r="D44" s="100"/>
      <c r="E44" s="105" t="str">
        <f>IFERROR(IF(VLOOKUP($A44,'Annex 2 EHV charges'!$A:$O,8,FALSE)=0,"",VLOOKUP($A44,'Annex 2 EHV charges'!$A:$O,8,FALSE)),"")</f>
        <v/>
      </c>
      <c r="F44" s="106" t="str">
        <f>IFERROR(IF(VLOOKUP($A44,'Annex 2 EHV charges'!$A:$O,9,FALSE)=0,"",VLOOKUP($A44,'Annex 2 EHV charges'!$A:$O,9,FALSE)),"")</f>
        <v/>
      </c>
      <c r="G44" s="107" t="str">
        <f>IFERROR(IF(VLOOKUP($A44,'Annex 2 EHV charges'!$A:$O,10,FALSE)=0,"",VLOOKUP($A44,'Annex 2 EHV charges'!$A:$O,10,FALSE)),"")</f>
        <v/>
      </c>
      <c r="H44" s="107" t="str">
        <f>IFERROR(IF(VLOOKUP($A44,'Annex 2 EHV charges'!$A:$O,11,FALSE)=0,"",VLOOKUP($A44,'Annex 2 EHV charges'!$A:$O,11,FALSE)),"")</f>
        <v/>
      </c>
    </row>
    <row r="45" spans="1:8" ht="12.75" customHeight="1">
      <c r="A45" s="100"/>
      <c r="B45" s="100"/>
      <c r="C45" s="101"/>
      <c r="D45" s="100"/>
      <c r="E45" s="105" t="str">
        <f>IFERROR(IF(VLOOKUP($A45,'Annex 2 EHV charges'!$A:$O,8,FALSE)=0,"",VLOOKUP($A45,'Annex 2 EHV charges'!$A:$O,8,FALSE)),"")</f>
        <v/>
      </c>
      <c r="F45" s="106" t="str">
        <f>IFERROR(IF(VLOOKUP($A45,'Annex 2 EHV charges'!$A:$O,9,FALSE)=0,"",VLOOKUP($A45,'Annex 2 EHV charges'!$A:$O,9,FALSE)),"")</f>
        <v/>
      </c>
      <c r="G45" s="107" t="str">
        <f>IFERROR(IF(VLOOKUP($A45,'Annex 2 EHV charges'!$A:$O,10,FALSE)=0,"",VLOOKUP($A45,'Annex 2 EHV charges'!$A:$O,10,FALSE)),"")</f>
        <v/>
      </c>
      <c r="H45" s="107" t="str">
        <f>IFERROR(IF(VLOOKUP($A45,'Annex 2 EHV charges'!$A:$O,11,FALSE)=0,"",VLOOKUP($A45,'Annex 2 EHV charges'!$A:$O,11,FALSE)),"")</f>
        <v/>
      </c>
    </row>
    <row r="46" spans="1:8" ht="12.75" customHeight="1">
      <c r="A46" s="100"/>
      <c r="B46" s="100"/>
      <c r="C46" s="101"/>
      <c r="D46" s="100"/>
      <c r="E46" s="105" t="str">
        <f>IFERROR(IF(VLOOKUP($A46,'Annex 2 EHV charges'!$A:$O,8,FALSE)=0,"",VLOOKUP($A46,'Annex 2 EHV charges'!$A:$O,8,FALSE)),"")</f>
        <v/>
      </c>
      <c r="F46" s="106" t="str">
        <f>IFERROR(IF(VLOOKUP($A46,'Annex 2 EHV charges'!$A:$O,9,FALSE)=0,"",VLOOKUP($A46,'Annex 2 EHV charges'!$A:$O,9,FALSE)),"")</f>
        <v/>
      </c>
      <c r="G46" s="107" t="str">
        <f>IFERROR(IF(VLOOKUP($A46,'Annex 2 EHV charges'!$A:$O,10,FALSE)=0,"",VLOOKUP($A46,'Annex 2 EHV charges'!$A:$O,10,FALSE)),"")</f>
        <v/>
      </c>
      <c r="H46" s="107" t="str">
        <f>IFERROR(IF(VLOOKUP($A46,'Annex 2 EHV charges'!$A:$O,11,FALSE)=0,"",VLOOKUP($A46,'Annex 2 EHV charges'!$A:$O,11,FALSE)),"")</f>
        <v/>
      </c>
    </row>
    <row r="47" spans="1:8" ht="12.75" customHeight="1">
      <c r="A47" s="100"/>
      <c r="B47" s="100"/>
      <c r="C47" s="101"/>
      <c r="D47" s="100"/>
      <c r="E47" s="105" t="str">
        <f>IFERROR(IF(VLOOKUP($A47,'Annex 2 EHV charges'!$A:$O,8,FALSE)=0,"",VLOOKUP($A47,'Annex 2 EHV charges'!$A:$O,8,FALSE)),"")</f>
        <v/>
      </c>
      <c r="F47" s="106" t="str">
        <f>IFERROR(IF(VLOOKUP($A47,'Annex 2 EHV charges'!$A:$O,9,FALSE)=0,"",VLOOKUP($A47,'Annex 2 EHV charges'!$A:$O,9,FALSE)),"")</f>
        <v/>
      </c>
      <c r="G47" s="107" t="str">
        <f>IFERROR(IF(VLOOKUP($A47,'Annex 2 EHV charges'!$A:$O,10,FALSE)=0,"",VLOOKUP($A47,'Annex 2 EHV charges'!$A:$O,10,FALSE)),"")</f>
        <v/>
      </c>
      <c r="H47" s="107" t="str">
        <f>IFERROR(IF(VLOOKUP($A47,'Annex 2 EHV charges'!$A:$O,11,FALSE)=0,"",VLOOKUP($A47,'Annex 2 EHV charges'!$A:$O,11,FALSE)),"")</f>
        <v/>
      </c>
    </row>
    <row r="48" spans="1:8" ht="12.75" customHeight="1">
      <c r="A48" s="100"/>
      <c r="B48" s="100"/>
      <c r="C48" s="101"/>
      <c r="D48" s="100"/>
      <c r="E48" s="105" t="str">
        <f>IFERROR(IF(VLOOKUP($A48,'Annex 2 EHV charges'!$A:$O,8,FALSE)=0,"",VLOOKUP($A48,'Annex 2 EHV charges'!$A:$O,8,FALSE)),"")</f>
        <v/>
      </c>
      <c r="F48" s="106" t="str">
        <f>IFERROR(IF(VLOOKUP($A48,'Annex 2 EHV charges'!$A:$O,9,FALSE)=0,"",VLOOKUP($A48,'Annex 2 EHV charges'!$A:$O,9,FALSE)),"")</f>
        <v/>
      </c>
      <c r="G48" s="107" t="str">
        <f>IFERROR(IF(VLOOKUP($A48,'Annex 2 EHV charges'!$A:$O,10,FALSE)=0,"",VLOOKUP($A48,'Annex 2 EHV charges'!$A:$O,10,FALSE)),"")</f>
        <v/>
      </c>
      <c r="H48" s="107" t="str">
        <f>IFERROR(IF(VLOOKUP($A48,'Annex 2 EHV charges'!$A:$O,11,FALSE)=0,"",VLOOKUP($A48,'Annex 2 EHV charges'!$A:$O,11,FALSE)),"")</f>
        <v/>
      </c>
    </row>
    <row r="49" spans="1:8" ht="12.75" customHeight="1">
      <c r="A49" s="100"/>
      <c r="B49" s="100"/>
      <c r="C49" s="101"/>
      <c r="D49" s="100"/>
      <c r="E49" s="105" t="str">
        <f>IFERROR(IF(VLOOKUP($A49,'Annex 2 EHV charges'!$A:$O,8,FALSE)=0,"",VLOOKUP($A49,'Annex 2 EHV charges'!$A:$O,8,FALSE)),"")</f>
        <v/>
      </c>
      <c r="F49" s="106" t="str">
        <f>IFERROR(IF(VLOOKUP($A49,'Annex 2 EHV charges'!$A:$O,9,FALSE)=0,"",VLOOKUP($A49,'Annex 2 EHV charges'!$A:$O,9,FALSE)),"")</f>
        <v/>
      </c>
      <c r="G49" s="107" t="str">
        <f>IFERROR(IF(VLOOKUP($A49,'Annex 2 EHV charges'!$A:$O,10,FALSE)=0,"",VLOOKUP($A49,'Annex 2 EHV charges'!$A:$O,10,FALSE)),"")</f>
        <v/>
      </c>
      <c r="H49" s="107" t="str">
        <f>IFERROR(IF(VLOOKUP($A49,'Annex 2 EHV charges'!$A:$O,11,FALSE)=0,"",VLOOKUP($A49,'Annex 2 EHV charges'!$A:$O,11,FALSE)),"")</f>
        <v/>
      </c>
    </row>
    <row r="50" spans="1:8" ht="12.75" customHeight="1">
      <c r="A50" s="100"/>
      <c r="B50" s="100"/>
      <c r="C50" s="101"/>
      <c r="D50" s="100"/>
      <c r="E50" s="105" t="str">
        <f>IFERROR(IF(VLOOKUP($A50,'Annex 2 EHV charges'!$A:$O,8,FALSE)=0,"",VLOOKUP($A50,'Annex 2 EHV charges'!$A:$O,8,FALSE)),"")</f>
        <v/>
      </c>
      <c r="F50" s="106" t="str">
        <f>IFERROR(IF(VLOOKUP($A50,'Annex 2 EHV charges'!$A:$O,9,FALSE)=0,"",VLOOKUP($A50,'Annex 2 EHV charges'!$A:$O,9,FALSE)),"")</f>
        <v/>
      </c>
      <c r="G50" s="107" t="str">
        <f>IFERROR(IF(VLOOKUP($A50,'Annex 2 EHV charges'!$A:$O,10,FALSE)=0,"",VLOOKUP($A50,'Annex 2 EHV charges'!$A:$O,10,FALSE)),"")</f>
        <v/>
      </c>
      <c r="H50" s="107" t="str">
        <f>IFERROR(IF(VLOOKUP($A50,'Annex 2 EHV charges'!$A:$O,11,FALSE)=0,"",VLOOKUP($A50,'Annex 2 EHV charges'!$A:$O,11,FALSE)),"")</f>
        <v/>
      </c>
    </row>
    <row r="51" spans="1:8" ht="12.75" customHeight="1">
      <c r="A51" s="100"/>
      <c r="B51" s="100"/>
      <c r="C51" s="101"/>
      <c r="D51" s="100"/>
      <c r="E51" s="105" t="str">
        <f>IFERROR(IF(VLOOKUP($A51,'Annex 2 EHV charges'!$A:$O,8,FALSE)=0,"",VLOOKUP($A51,'Annex 2 EHV charges'!$A:$O,8,FALSE)),"")</f>
        <v/>
      </c>
      <c r="F51" s="106" t="str">
        <f>IFERROR(IF(VLOOKUP($A51,'Annex 2 EHV charges'!$A:$O,9,FALSE)=0,"",VLOOKUP($A51,'Annex 2 EHV charges'!$A:$O,9,FALSE)),"")</f>
        <v/>
      </c>
      <c r="G51" s="107" t="str">
        <f>IFERROR(IF(VLOOKUP($A51,'Annex 2 EHV charges'!$A:$O,10,FALSE)=0,"",VLOOKUP($A51,'Annex 2 EHV charges'!$A:$O,10,FALSE)),"")</f>
        <v/>
      </c>
      <c r="H51" s="107" t="str">
        <f>IFERROR(IF(VLOOKUP($A51,'Annex 2 EHV charges'!$A:$O,11,FALSE)=0,"",VLOOKUP($A51,'Annex 2 EHV charges'!$A:$O,11,FALSE)),"")</f>
        <v/>
      </c>
    </row>
    <row r="52" spans="1:8" ht="12.75" customHeight="1">
      <c r="A52" s="100"/>
      <c r="B52" s="100"/>
      <c r="C52" s="101"/>
      <c r="D52" s="100"/>
      <c r="E52" s="105" t="str">
        <f>IFERROR(IF(VLOOKUP($A52,'Annex 2 EHV charges'!$A:$O,8,FALSE)=0,"",VLOOKUP($A52,'Annex 2 EHV charges'!$A:$O,8,FALSE)),"")</f>
        <v/>
      </c>
      <c r="F52" s="106" t="str">
        <f>IFERROR(IF(VLOOKUP($A52,'Annex 2 EHV charges'!$A:$O,9,FALSE)=0,"",VLOOKUP($A52,'Annex 2 EHV charges'!$A:$O,9,FALSE)),"")</f>
        <v/>
      </c>
      <c r="G52" s="107" t="str">
        <f>IFERROR(IF(VLOOKUP($A52,'Annex 2 EHV charges'!$A:$O,10,FALSE)=0,"",VLOOKUP($A52,'Annex 2 EHV charges'!$A:$O,10,FALSE)),"")</f>
        <v/>
      </c>
      <c r="H52" s="107" t="str">
        <f>IFERROR(IF(VLOOKUP($A52,'Annex 2 EHV charges'!$A:$O,11,FALSE)=0,"",VLOOKUP($A52,'Annex 2 EHV charges'!$A:$O,11,FALSE)),"")</f>
        <v/>
      </c>
    </row>
    <row r="53" spans="1:8" ht="12.75" customHeight="1">
      <c r="A53" s="100"/>
      <c r="B53" s="100"/>
      <c r="C53" s="101"/>
      <c r="D53" s="100"/>
      <c r="E53" s="105" t="str">
        <f>IFERROR(IF(VLOOKUP($A53,'Annex 2 EHV charges'!$A:$O,8,FALSE)=0,"",VLOOKUP($A53,'Annex 2 EHV charges'!$A:$O,8,FALSE)),"")</f>
        <v/>
      </c>
      <c r="F53" s="106" t="str">
        <f>IFERROR(IF(VLOOKUP($A53,'Annex 2 EHV charges'!$A:$O,9,FALSE)=0,"",VLOOKUP($A53,'Annex 2 EHV charges'!$A:$O,9,FALSE)),"")</f>
        <v/>
      </c>
      <c r="G53" s="107" t="str">
        <f>IFERROR(IF(VLOOKUP($A53,'Annex 2 EHV charges'!$A:$O,10,FALSE)=0,"",VLOOKUP($A53,'Annex 2 EHV charges'!$A:$O,10,FALSE)),"")</f>
        <v/>
      </c>
      <c r="H53" s="107" t="str">
        <f>IFERROR(IF(VLOOKUP($A53,'Annex 2 EHV charges'!$A:$O,11,FALSE)=0,"",VLOOKUP($A53,'Annex 2 EHV charges'!$A:$O,11,FALSE)),"")</f>
        <v/>
      </c>
    </row>
    <row r="54" spans="1:8" ht="12.75" customHeight="1">
      <c r="A54" s="100"/>
      <c r="B54" s="100"/>
      <c r="C54" s="101"/>
      <c r="D54" s="100"/>
      <c r="E54" s="105" t="str">
        <f>IFERROR(IF(VLOOKUP($A54,'Annex 2 EHV charges'!$A:$O,8,FALSE)=0,"",VLOOKUP($A54,'Annex 2 EHV charges'!$A:$O,8,FALSE)),"")</f>
        <v/>
      </c>
      <c r="F54" s="106" t="str">
        <f>IFERROR(IF(VLOOKUP($A54,'Annex 2 EHV charges'!$A:$O,9,FALSE)=0,"",VLOOKUP($A54,'Annex 2 EHV charges'!$A:$O,9,FALSE)),"")</f>
        <v/>
      </c>
      <c r="G54" s="107" t="str">
        <f>IFERROR(IF(VLOOKUP($A54,'Annex 2 EHV charges'!$A:$O,10,FALSE)=0,"",VLOOKUP($A54,'Annex 2 EHV charges'!$A:$O,10,FALSE)),"")</f>
        <v/>
      </c>
      <c r="H54" s="107" t="str">
        <f>IFERROR(IF(VLOOKUP($A54,'Annex 2 EHV charges'!$A:$O,11,FALSE)=0,"",VLOOKUP($A54,'Annex 2 EHV charges'!$A:$O,11,FALSE)),"")</f>
        <v/>
      </c>
    </row>
    <row r="55" spans="1:8" ht="12.75" customHeight="1">
      <c r="A55" s="100"/>
      <c r="B55" s="100"/>
      <c r="C55" s="101"/>
      <c r="D55" s="100"/>
      <c r="E55" s="105" t="str">
        <f>IFERROR(IF(VLOOKUP($A55,'Annex 2 EHV charges'!$A:$O,8,FALSE)=0,"",VLOOKUP($A55,'Annex 2 EHV charges'!$A:$O,8,FALSE)),"")</f>
        <v/>
      </c>
      <c r="F55" s="106" t="str">
        <f>IFERROR(IF(VLOOKUP($A55,'Annex 2 EHV charges'!$A:$O,9,FALSE)=0,"",VLOOKUP($A55,'Annex 2 EHV charges'!$A:$O,9,FALSE)),"")</f>
        <v/>
      </c>
      <c r="G55" s="107" t="str">
        <f>IFERROR(IF(VLOOKUP($A55,'Annex 2 EHV charges'!$A:$O,10,FALSE)=0,"",VLOOKUP($A55,'Annex 2 EHV charges'!$A:$O,10,FALSE)),"")</f>
        <v/>
      </c>
      <c r="H55" s="107" t="str">
        <f>IFERROR(IF(VLOOKUP($A55,'Annex 2 EHV charges'!$A:$O,11,FALSE)=0,"",VLOOKUP($A55,'Annex 2 EHV charges'!$A:$O,11,FALSE)),"")</f>
        <v/>
      </c>
    </row>
    <row r="56" spans="1:8" ht="12.75" customHeight="1">
      <c r="A56" s="100"/>
      <c r="B56" s="100"/>
      <c r="C56" s="101"/>
      <c r="D56" s="100"/>
      <c r="E56" s="105" t="str">
        <f>IFERROR(IF(VLOOKUP($A56,'Annex 2 EHV charges'!$A:$O,8,FALSE)=0,"",VLOOKUP($A56,'Annex 2 EHV charges'!$A:$O,8,FALSE)),"")</f>
        <v/>
      </c>
      <c r="F56" s="106" t="str">
        <f>IFERROR(IF(VLOOKUP($A56,'Annex 2 EHV charges'!$A:$O,9,FALSE)=0,"",VLOOKUP($A56,'Annex 2 EHV charges'!$A:$O,9,FALSE)),"")</f>
        <v/>
      </c>
      <c r="G56" s="107" t="str">
        <f>IFERROR(IF(VLOOKUP($A56,'Annex 2 EHV charges'!$A:$O,10,FALSE)=0,"",VLOOKUP($A56,'Annex 2 EHV charges'!$A:$O,10,FALSE)),"")</f>
        <v/>
      </c>
      <c r="H56" s="107" t="str">
        <f>IFERROR(IF(VLOOKUP($A56,'Annex 2 EHV charges'!$A:$O,11,FALSE)=0,"",VLOOKUP($A56,'Annex 2 EHV charges'!$A:$O,11,FALSE)),"")</f>
        <v/>
      </c>
    </row>
    <row r="57" spans="1:8" ht="12.75" customHeight="1">
      <c r="A57" s="100"/>
      <c r="B57" s="100"/>
      <c r="C57" s="101"/>
      <c r="D57" s="100"/>
      <c r="E57" s="105" t="str">
        <f>IFERROR(IF(VLOOKUP($A57,'Annex 2 EHV charges'!$A:$O,8,FALSE)=0,"",VLOOKUP($A57,'Annex 2 EHV charges'!$A:$O,8,FALSE)),"")</f>
        <v/>
      </c>
      <c r="F57" s="106" t="str">
        <f>IFERROR(IF(VLOOKUP($A57,'Annex 2 EHV charges'!$A:$O,9,FALSE)=0,"",VLOOKUP($A57,'Annex 2 EHV charges'!$A:$O,9,FALSE)),"")</f>
        <v/>
      </c>
      <c r="G57" s="107" t="str">
        <f>IFERROR(IF(VLOOKUP($A57,'Annex 2 EHV charges'!$A:$O,10,FALSE)=0,"",VLOOKUP($A57,'Annex 2 EHV charges'!$A:$O,10,FALSE)),"")</f>
        <v/>
      </c>
      <c r="H57" s="107" t="str">
        <f>IFERROR(IF(VLOOKUP($A57,'Annex 2 EHV charges'!$A:$O,11,FALSE)=0,"",VLOOKUP($A57,'Annex 2 EHV charges'!$A:$O,11,FALSE)),"")</f>
        <v/>
      </c>
    </row>
    <row r="58" spans="1:8" ht="12.75" customHeight="1">
      <c r="A58" s="100"/>
      <c r="B58" s="100"/>
      <c r="C58" s="101"/>
      <c r="D58" s="100"/>
      <c r="E58" s="105" t="str">
        <f>IFERROR(IF(VLOOKUP($A58,'Annex 2 EHV charges'!$A:$O,8,FALSE)=0,"",VLOOKUP($A58,'Annex 2 EHV charges'!$A:$O,8,FALSE)),"")</f>
        <v/>
      </c>
      <c r="F58" s="106" t="str">
        <f>IFERROR(IF(VLOOKUP($A58,'Annex 2 EHV charges'!$A:$O,9,FALSE)=0,"",VLOOKUP($A58,'Annex 2 EHV charges'!$A:$O,9,FALSE)),"")</f>
        <v/>
      </c>
      <c r="G58" s="107" t="str">
        <f>IFERROR(IF(VLOOKUP($A58,'Annex 2 EHV charges'!$A:$O,10,FALSE)=0,"",VLOOKUP($A58,'Annex 2 EHV charges'!$A:$O,10,FALSE)),"")</f>
        <v/>
      </c>
      <c r="H58" s="107" t="str">
        <f>IFERROR(IF(VLOOKUP($A58,'Annex 2 EHV charges'!$A:$O,11,FALSE)=0,"",VLOOKUP($A58,'Annex 2 EHV charges'!$A:$O,11,FALSE)),"")</f>
        <v/>
      </c>
    </row>
    <row r="59" spans="1:8" ht="12.75" customHeight="1">
      <c r="A59" s="100"/>
      <c r="B59" s="100"/>
      <c r="C59" s="101"/>
      <c r="D59" s="100"/>
      <c r="E59" s="105" t="str">
        <f>IFERROR(IF(VLOOKUP($A59,'Annex 2 EHV charges'!$A:$O,8,FALSE)=0,"",VLOOKUP($A59,'Annex 2 EHV charges'!$A:$O,8,FALSE)),"")</f>
        <v/>
      </c>
      <c r="F59" s="106" t="str">
        <f>IFERROR(IF(VLOOKUP($A59,'Annex 2 EHV charges'!$A:$O,9,FALSE)=0,"",VLOOKUP($A59,'Annex 2 EHV charges'!$A:$O,9,FALSE)),"")</f>
        <v/>
      </c>
      <c r="G59" s="107" t="str">
        <f>IFERROR(IF(VLOOKUP($A59,'Annex 2 EHV charges'!$A:$O,10,FALSE)=0,"",VLOOKUP($A59,'Annex 2 EHV charges'!$A:$O,10,FALSE)),"")</f>
        <v/>
      </c>
      <c r="H59" s="107" t="str">
        <f>IFERROR(IF(VLOOKUP($A59,'Annex 2 EHV charges'!$A:$O,11,FALSE)=0,"",VLOOKUP($A59,'Annex 2 EHV charges'!$A:$O,11,FALSE)),"")</f>
        <v/>
      </c>
    </row>
    <row r="60" spans="1:8" ht="12.75" customHeight="1">
      <c r="A60" s="100"/>
      <c r="B60" s="100"/>
      <c r="C60" s="101"/>
      <c r="D60" s="100"/>
      <c r="E60" s="105" t="str">
        <f>IFERROR(IF(VLOOKUP($A60,'Annex 2 EHV charges'!$A:$O,8,FALSE)=0,"",VLOOKUP($A60,'Annex 2 EHV charges'!$A:$O,8,FALSE)),"")</f>
        <v/>
      </c>
      <c r="F60" s="106" t="str">
        <f>IFERROR(IF(VLOOKUP($A60,'Annex 2 EHV charges'!$A:$O,9,FALSE)=0,"",VLOOKUP($A60,'Annex 2 EHV charges'!$A:$O,9,FALSE)),"")</f>
        <v/>
      </c>
      <c r="G60" s="107" t="str">
        <f>IFERROR(IF(VLOOKUP($A60,'Annex 2 EHV charges'!$A:$O,10,FALSE)=0,"",VLOOKUP($A60,'Annex 2 EHV charges'!$A:$O,10,FALSE)),"")</f>
        <v/>
      </c>
      <c r="H60" s="107" t="str">
        <f>IFERROR(IF(VLOOKUP($A60,'Annex 2 EHV charges'!$A:$O,11,FALSE)=0,"",VLOOKUP($A60,'Annex 2 EHV charges'!$A:$O,11,FALSE)),"")</f>
        <v/>
      </c>
    </row>
    <row r="61" spans="1:8" ht="12.75" customHeight="1">
      <c r="A61" s="100"/>
      <c r="B61" s="100"/>
      <c r="C61" s="101"/>
      <c r="D61" s="100"/>
      <c r="E61" s="105" t="str">
        <f>IFERROR(IF(VLOOKUP($A61,'Annex 2 EHV charges'!$A:$O,8,FALSE)=0,"",VLOOKUP($A61,'Annex 2 EHV charges'!$A:$O,8,FALSE)),"")</f>
        <v/>
      </c>
      <c r="F61" s="106" t="str">
        <f>IFERROR(IF(VLOOKUP($A61,'Annex 2 EHV charges'!$A:$O,9,FALSE)=0,"",VLOOKUP($A61,'Annex 2 EHV charges'!$A:$O,9,FALSE)),"")</f>
        <v/>
      </c>
      <c r="G61" s="107" t="str">
        <f>IFERROR(IF(VLOOKUP($A61,'Annex 2 EHV charges'!$A:$O,10,FALSE)=0,"",VLOOKUP($A61,'Annex 2 EHV charges'!$A:$O,10,FALSE)),"")</f>
        <v/>
      </c>
      <c r="H61" s="107" t="str">
        <f>IFERROR(IF(VLOOKUP($A61,'Annex 2 EHV charges'!$A:$O,11,FALSE)=0,"",VLOOKUP($A61,'Annex 2 EHV charges'!$A:$O,11,FALSE)),"")</f>
        <v/>
      </c>
    </row>
    <row r="62" spans="1:8" ht="12.75" customHeight="1">
      <c r="A62" s="100"/>
      <c r="B62" s="100"/>
      <c r="C62" s="101"/>
      <c r="D62" s="100"/>
      <c r="E62" s="105" t="str">
        <f>IFERROR(IF(VLOOKUP($A62,'Annex 2 EHV charges'!$A:$O,8,FALSE)=0,"",VLOOKUP($A62,'Annex 2 EHV charges'!$A:$O,8,FALSE)),"")</f>
        <v/>
      </c>
      <c r="F62" s="106" t="str">
        <f>IFERROR(IF(VLOOKUP($A62,'Annex 2 EHV charges'!$A:$O,9,FALSE)=0,"",VLOOKUP($A62,'Annex 2 EHV charges'!$A:$O,9,FALSE)),"")</f>
        <v/>
      </c>
      <c r="G62" s="107" t="str">
        <f>IFERROR(IF(VLOOKUP($A62,'Annex 2 EHV charges'!$A:$O,10,FALSE)=0,"",VLOOKUP($A62,'Annex 2 EHV charges'!$A:$O,10,FALSE)),"")</f>
        <v/>
      </c>
      <c r="H62" s="107" t="str">
        <f>IFERROR(IF(VLOOKUP($A62,'Annex 2 EHV charges'!$A:$O,11,FALSE)=0,"",VLOOKUP($A62,'Annex 2 EHV charges'!$A:$O,11,FALSE)),"")</f>
        <v/>
      </c>
    </row>
    <row r="63" spans="1:8" ht="12.75" customHeight="1">
      <c r="A63" s="100"/>
      <c r="B63" s="100"/>
      <c r="C63" s="101"/>
      <c r="D63" s="100"/>
      <c r="E63" s="105" t="str">
        <f>IFERROR(IF(VLOOKUP($A63,'Annex 2 EHV charges'!$A:$O,8,FALSE)=0,"",VLOOKUP($A63,'Annex 2 EHV charges'!$A:$O,8,FALSE)),"")</f>
        <v/>
      </c>
      <c r="F63" s="106" t="str">
        <f>IFERROR(IF(VLOOKUP($A63,'Annex 2 EHV charges'!$A:$O,9,FALSE)=0,"",VLOOKUP($A63,'Annex 2 EHV charges'!$A:$O,9,FALSE)),"")</f>
        <v/>
      </c>
      <c r="G63" s="107" t="str">
        <f>IFERROR(IF(VLOOKUP($A63,'Annex 2 EHV charges'!$A:$O,10,FALSE)=0,"",VLOOKUP($A63,'Annex 2 EHV charges'!$A:$O,10,FALSE)),"")</f>
        <v/>
      </c>
      <c r="H63" s="107" t="str">
        <f>IFERROR(IF(VLOOKUP($A63,'Annex 2 EHV charges'!$A:$O,11,FALSE)=0,"",VLOOKUP($A63,'Annex 2 EHV charges'!$A:$O,11,FALSE)),"")</f>
        <v/>
      </c>
    </row>
    <row r="64" spans="1:8" ht="12.75" customHeight="1">
      <c r="A64" s="100"/>
      <c r="B64" s="100"/>
      <c r="C64" s="101"/>
      <c r="D64" s="100"/>
      <c r="E64" s="105" t="str">
        <f>IFERROR(IF(VLOOKUP($A64,'Annex 2 EHV charges'!$A:$O,8,FALSE)=0,"",VLOOKUP($A64,'Annex 2 EHV charges'!$A:$O,8,FALSE)),"")</f>
        <v/>
      </c>
      <c r="F64" s="106" t="str">
        <f>IFERROR(IF(VLOOKUP($A64,'Annex 2 EHV charges'!$A:$O,9,FALSE)=0,"",VLOOKUP($A64,'Annex 2 EHV charges'!$A:$O,9,FALSE)),"")</f>
        <v/>
      </c>
      <c r="G64" s="107" t="str">
        <f>IFERROR(IF(VLOOKUP($A64,'Annex 2 EHV charges'!$A:$O,10,FALSE)=0,"",VLOOKUP($A64,'Annex 2 EHV charges'!$A:$O,10,FALSE)),"")</f>
        <v/>
      </c>
      <c r="H64" s="107" t="str">
        <f>IFERROR(IF(VLOOKUP($A64,'Annex 2 EHV charges'!$A:$O,11,FALSE)=0,"",VLOOKUP($A64,'Annex 2 EHV charges'!$A:$O,11,FALSE)),"")</f>
        <v/>
      </c>
    </row>
    <row r="65" spans="1:8" ht="12.75" customHeight="1">
      <c r="A65" s="100"/>
      <c r="B65" s="100"/>
      <c r="C65" s="101"/>
      <c r="D65" s="100"/>
      <c r="E65" s="105" t="str">
        <f>IFERROR(IF(VLOOKUP($A65,'Annex 2 EHV charges'!$A:$O,8,FALSE)=0,"",VLOOKUP($A65,'Annex 2 EHV charges'!$A:$O,8,FALSE)),"")</f>
        <v/>
      </c>
      <c r="F65" s="106" t="str">
        <f>IFERROR(IF(VLOOKUP($A65,'Annex 2 EHV charges'!$A:$O,9,FALSE)=0,"",VLOOKUP($A65,'Annex 2 EHV charges'!$A:$O,9,FALSE)),"")</f>
        <v/>
      </c>
      <c r="G65" s="107" t="str">
        <f>IFERROR(IF(VLOOKUP($A65,'Annex 2 EHV charges'!$A:$O,10,FALSE)=0,"",VLOOKUP($A65,'Annex 2 EHV charges'!$A:$O,10,FALSE)),"")</f>
        <v/>
      </c>
      <c r="H65" s="107" t="str">
        <f>IFERROR(IF(VLOOKUP($A65,'Annex 2 EHV charges'!$A:$O,11,FALSE)=0,"",VLOOKUP($A65,'Annex 2 EHV charges'!$A:$O,11,FALSE)),"")</f>
        <v/>
      </c>
    </row>
    <row r="66" spans="1:8" ht="12.75" customHeight="1">
      <c r="A66" s="100"/>
      <c r="B66" s="100"/>
      <c r="C66" s="101"/>
      <c r="D66" s="100"/>
      <c r="E66" s="105" t="str">
        <f>IFERROR(IF(VLOOKUP($A66,'Annex 2 EHV charges'!$A:$O,8,FALSE)=0,"",VLOOKUP($A66,'Annex 2 EHV charges'!$A:$O,8,FALSE)),"")</f>
        <v/>
      </c>
      <c r="F66" s="106" t="str">
        <f>IFERROR(IF(VLOOKUP($A66,'Annex 2 EHV charges'!$A:$O,9,FALSE)=0,"",VLOOKUP($A66,'Annex 2 EHV charges'!$A:$O,9,FALSE)),"")</f>
        <v/>
      </c>
      <c r="G66" s="107" t="str">
        <f>IFERROR(IF(VLOOKUP($A66,'Annex 2 EHV charges'!$A:$O,10,FALSE)=0,"",VLOOKUP($A66,'Annex 2 EHV charges'!$A:$O,10,FALSE)),"")</f>
        <v/>
      </c>
      <c r="H66" s="107" t="str">
        <f>IFERROR(IF(VLOOKUP($A66,'Annex 2 EHV charges'!$A:$O,11,FALSE)=0,"",VLOOKUP($A66,'Annex 2 EHV charges'!$A:$O,11,FALSE)),"")</f>
        <v/>
      </c>
    </row>
    <row r="67" spans="1:8" ht="12.75" customHeight="1">
      <c r="A67" s="100"/>
      <c r="B67" s="100"/>
      <c r="C67" s="101"/>
      <c r="D67" s="100"/>
      <c r="E67" s="105" t="str">
        <f>IFERROR(IF(VLOOKUP($A67,'Annex 2 EHV charges'!$A:$O,8,FALSE)=0,"",VLOOKUP($A67,'Annex 2 EHV charges'!$A:$O,8,FALSE)),"")</f>
        <v/>
      </c>
      <c r="F67" s="106" t="str">
        <f>IFERROR(IF(VLOOKUP($A67,'Annex 2 EHV charges'!$A:$O,9,FALSE)=0,"",VLOOKUP($A67,'Annex 2 EHV charges'!$A:$O,9,FALSE)),"")</f>
        <v/>
      </c>
      <c r="G67" s="107" t="str">
        <f>IFERROR(IF(VLOOKUP($A67,'Annex 2 EHV charges'!$A:$O,10,FALSE)=0,"",VLOOKUP($A67,'Annex 2 EHV charges'!$A:$O,10,FALSE)),"")</f>
        <v/>
      </c>
      <c r="H67" s="107" t="str">
        <f>IFERROR(IF(VLOOKUP($A67,'Annex 2 EHV charges'!$A:$O,11,FALSE)=0,"",VLOOKUP($A67,'Annex 2 EHV charges'!$A:$O,11,FALSE)),"")</f>
        <v/>
      </c>
    </row>
    <row r="68" spans="1:8" ht="12.75" customHeight="1">
      <c r="A68" s="100"/>
      <c r="B68" s="100"/>
      <c r="C68" s="101"/>
      <c r="D68" s="100"/>
      <c r="E68" s="105" t="str">
        <f>IFERROR(IF(VLOOKUP($A68,'Annex 2 EHV charges'!$A:$O,8,FALSE)=0,"",VLOOKUP($A68,'Annex 2 EHV charges'!$A:$O,8,FALSE)),"")</f>
        <v/>
      </c>
      <c r="F68" s="106" t="str">
        <f>IFERROR(IF(VLOOKUP($A68,'Annex 2 EHV charges'!$A:$O,9,FALSE)=0,"",VLOOKUP($A68,'Annex 2 EHV charges'!$A:$O,9,FALSE)),"")</f>
        <v/>
      </c>
      <c r="G68" s="107" t="str">
        <f>IFERROR(IF(VLOOKUP($A68,'Annex 2 EHV charges'!$A:$O,10,FALSE)=0,"",VLOOKUP($A68,'Annex 2 EHV charges'!$A:$O,10,FALSE)),"")</f>
        <v/>
      </c>
      <c r="H68" s="107" t="str">
        <f>IFERROR(IF(VLOOKUP($A68,'Annex 2 EHV charges'!$A:$O,11,FALSE)=0,"",VLOOKUP($A68,'Annex 2 EHV charges'!$A:$O,11,FALSE)),"")</f>
        <v/>
      </c>
    </row>
    <row r="69" spans="1:8" ht="12.75" customHeight="1">
      <c r="A69" s="100"/>
      <c r="B69" s="100"/>
      <c r="C69" s="101"/>
      <c r="D69" s="100"/>
      <c r="E69" s="105" t="str">
        <f>IFERROR(IF(VLOOKUP($A69,'Annex 2 EHV charges'!$A:$O,8,FALSE)=0,"",VLOOKUP($A69,'Annex 2 EHV charges'!$A:$O,8,FALSE)),"")</f>
        <v/>
      </c>
      <c r="F69" s="106" t="str">
        <f>IFERROR(IF(VLOOKUP($A69,'Annex 2 EHV charges'!$A:$O,9,FALSE)=0,"",VLOOKUP($A69,'Annex 2 EHV charges'!$A:$O,9,FALSE)),"")</f>
        <v/>
      </c>
      <c r="G69" s="107" t="str">
        <f>IFERROR(IF(VLOOKUP($A69,'Annex 2 EHV charges'!$A:$O,10,FALSE)=0,"",VLOOKUP($A69,'Annex 2 EHV charges'!$A:$O,10,FALSE)),"")</f>
        <v/>
      </c>
      <c r="H69" s="107" t="str">
        <f>IFERROR(IF(VLOOKUP($A69,'Annex 2 EHV charges'!$A:$O,11,FALSE)=0,"",VLOOKUP($A69,'Annex 2 EHV charges'!$A:$O,11,FALSE)),"")</f>
        <v/>
      </c>
    </row>
    <row r="70" spans="1:8" ht="12.75" customHeight="1">
      <c r="A70" s="100"/>
      <c r="B70" s="100"/>
      <c r="C70" s="101"/>
      <c r="D70" s="100"/>
      <c r="E70" s="105" t="str">
        <f>IFERROR(IF(VLOOKUP($A70,'Annex 2 EHV charges'!$A:$O,8,FALSE)=0,"",VLOOKUP($A70,'Annex 2 EHV charges'!$A:$O,8,FALSE)),"")</f>
        <v/>
      </c>
      <c r="F70" s="106" t="str">
        <f>IFERROR(IF(VLOOKUP($A70,'Annex 2 EHV charges'!$A:$O,9,FALSE)=0,"",VLOOKUP($A70,'Annex 2 EHV charges'!$A:$O,9,FALSE)),"")</f>
        <v/>
      </c>
      <c r="G70" s="107" t="str">
        <f>IFERROR(IF(VLOOKUP($A70,'Annex 2 EHV charges'!$A:$O,10,FALSE)=0,"",VLOOKUP($A70,'Annex 2 EHV charges'!$A:$O,10,FALSE)),"")</f>
        <v/>
      </c>
      <c r="H70" s="107" t="str">
        <f>IFERROR(IF(VLOOKUP($A70,'Annex 2 EHV charges'!$A:$O,11,FALSE)=0,"",VLOOKUP($A70,'Annex 2 EHV charges'!$A:$O,11,FALSE)),"")</f>
        <v/>
      </c>
    </row>
    <row r="71" spans="1:8" ht="12.75" customHeight="1">
      <c r="A71" s="100"/>
      <c r="B71" s="100"/>
      <c r="C71" s="101"/>
      <c r="D71" s="100"/>
      <c r="E71" s="105" t="str">
        <f>IFERROR(IF(VLOOKUP($A71,'Annex 2 EHV charges'!$A:$O,8,FALSE)=0,"",VLOOKUP($A71,'Annex 2 EHV charges'!$A:$O,8,FALSE)),"")</f>
        <v/>
      </c>
      <c r="F71" s="106" t="str">
        <f>IFERROR(IF(VLOOKUP($A71,'Annex 2 EHV charges'!$A:$O,9,FALSE)=0,"",VLOOKUP($A71,'Annex 2 EHV charges'!$A:$O,9,FALSE)),"")</f>
        <v/>
      </c>
      <c r="G71" s="107" t="str">
        <f>IFERROR(IF(VLOOKUP($A71,'Annex 2 EHV charges'!$A:$O,10,FALSE)=0,"",VLOOKUP($A71,'Annex 2 EHV charges'!$A:$O,10,FALSE)),"")</f>
        <v/>
      </c>
      <c r="H71" s="107" t="str">
        <f>IFERROR(IF(VLOOKUP($A71,'Annex 2 EHV charges'!$A:$O,11,FALSE)=0,"",VLOOKUP($A71,'Annex 2 EHV charges'!$A:$O,11,FALSE)),"")</f>
        <v/>
      </c>
    </row>
    <row r="72" spans="1:8" ht="12.75" customHeight="1">
      <c r="A72" s="100"/>
      <c r="B72" s="100"/>
      <c r="C72" s="101"/>
      <c r="D72" s="100"/>
      <c r="E72" s="105" t="str">
        <f>IFERROR(IF(VLOOKUP($A72,'Annex 2 EHV charges'!$A:$O,8,FALSE)=0,"",VLOOKUP($A72,'Annex 2 EHV charges'!$A:$O,8,FALSE)),"")</f>
        <v/>
      </c>
      <c r="F72" s="106" t="str">
        <f>IFERROR(IF(VLOOKUP($A72,'Annex 2 EHV charges'!$A:$O,9,FALSE)=0,"",VLOOKUP($A72,'Annex 2 EHV charges'!$A:$O,9,FALSE)),"")</f>
        <v/>
      </c>
      <c r="G72" s="107" t="str">
        <f>IFERROR(IF(VLOOKUP($A72,'Annex 2 EHV charges'!$A:$O,10,FALSE)=0,"",VLOOKUP($A72,'Annex 2 EHV charges'!$A:$O,10,FALSE)),"")</f>
        <v/>
      </c>
      <c r="H72" s="107" t="str">
        <f>IFERROR(IF(VLOOKUP($A72,'Annex 2 EHV charges'!$A:$O,11,FALSE)=0,"",VLOOKUP($A72,'Annex 2 EHV charges'!$A:$O,11,FALSE)),"")</f>
        <v/>
      </c>
    </row>
    <row r="73" spans="1:8" ht="12.75" customHeight="1">
      <c r="A73" s="100"/>
      <c r="B73" s="100"/>
      <c r="C73" s="101"/>
      <c r="D73" s="100"/>
      <c r="E73" s="105" t="str">
        <f>IFERROR(IF(VLOOKUP($A73,'Annex 2 EHV charges'!$A:$O,8,FALSE)=0,"",VLOOKUP($A73,'Annex 2 EHV charges'!$A:$O,8,FALSE)),"")</f>
        <v/>
      </c>
      <c r="F73" s="106" t="str">
        <f>IFERROR(IF(VLOOKUP($A73,'Annex 2 EHV charges'!$A:$O,9,FALSE)=0,"",VLOOKUP($A73,'Annex 2 EHV charges'!$A:$O,9,FALSE)),"")</f>
        <v/>
      </c>
      <c r="G73" s="107" t="str">
        <f>IFERROR(IF(VLOOKUP($A73,'Annex 2 EHV charges'!$A:$O,10,FALSE)=0,"",VLOOKUP($A73,'Annex 2 EHV charges'!$A:$O,10,FALSE)),"")</f>
        <v/>
      </c>
      <c r="H73" s="107" t="str">
        <f>IFERROR(IF(VLOOKUP($A73,'Annex 2 EHV charges'!$A:$O,11,FALSE)=0,"",VLOOKUP($A73,'Annex 2 EHV charges'!$A:$O,11,FALSE)),"")</f>
        <v/>
      </c>
    </row>
    <row r="74" spans="1:8" ht="12.75" customHeight="1">
      <c r="A74" s="100"/>
      <c r="B74" s="100"/>
      <c r="C74" s="101"/>
      <c r="D74" s="100"/>
      <c r="E74" s="105" t="str">
        <f>IFERROR(IF(VLOOKUP($A74,'Annex 2 EHV charges'!$A:$O,8,FALSE)=0,"",VLOOKUP($A74,'Annex 2 EHV charges'!$A:$O,8,FALSE)),"")</f>
        <v/>
      </c>
      <c r="F74" s="106" t="str">
        <f>IFERROR(IF(VLOOKUP($A74,'Annex 2 EHV charges'!$A:$O,9,FALSE)=0,"",VLOOKUP($A74,'Annex 2 EHV charges'!$A:$O,9,FALSE)),"")</f>
        <v/>
      </c>
      <c r="G74" s="107" t="str">
        <f>IFERROR(IF(VLOOKUP($A74,'Annex 2 EHV charges'!$A:$O,10,FALSE)=0,"",VLOOKUP($A74,'Annex 2 EHV charges'!$A:$O,10,FALSE)),"")</f>
        <v/>
      </c>
      <c r="H74" s="107" t="str">
        <f>IFERROR(IF(VLOOKUP($A74,'Annex 2 EHV charges'!$A:$O,11,FALSE)=0,"",VLOOKUP($A74,'Annex 2 EHV charges'!$A:$O,11,FALSE)),"")</f>
        <v/>
      </c>
    </row>
    <row r="75" spans="1:8" ht="12.75" customHeight="1">
      <c r="A75" s="100"/>
      <c r="B75" s="100"/>
      <c r="C75" s="101"/>
      <c r="D75" s="100"/>
      <c r="E75" s="105" t="str">
        <f>IFERROR(IF(VLOOKUP($A75,'Annex 2 EHV charges'!$A:$O,8,FALSE)=0,"",VLOOKUP($A75,'Annex 2 EHV charges'!$A:$O,8,FALSE)),"")</f>
        <v/>
      </c>
      <c r="F75" s="106" t="str">
        <f>IFERROR(IF(VLOOKUP($A75,'Annex 2 EHV charges'!$A:$O,9,FALSE)=0,"",VLOOKUP($A75,'Annex 2 EHV charges'!$A:$O,9,FALSE)),"")</f>
        <v/>
      </c>
      <c r="G75" s="107" t="str">
        <f>IFERROR(IF(VLOOKUP($A75,'Annex 2 EHV charges'!$A:$O,10,FALSE)=0,"",VLOOKUP($A75,'Annex 2 EHV charges'!$A:$O,10,FALSE)),"")</f>
        <v/>
      </c>
      <c r="H75" s="107" t="str">
        <f>IFERROR(IF(VLOOKUP($A75,'Annex 2 EHV charges'!$A:$O,11,FALSE)=0,"",VLOOKUP($A75,'Annex 2 EHV charges'!$A:$O,11,FALSE)),"")</f>
        <v/>
      </c>
    </row>
    <row r="76" spans="1:8" ht="12.75" customHeight="1">
      <c r="A76" s="100"/>
      <c r="B76" s="100"/>
      <c r="C76" s="101"/>
      <c r="D76" s="100"/>
      <c r="E76" s="105" t="str">
        <f>IFERROR(IF(VLOOKUP($A76,'Annex 2 EHV charges'!$A:$O,8,FALSE)=0,"",VLOOKUP($A76,'Annex 2 EHV charges'!$A:$O,8,FALSE)),"")</f>
        <v/>
      </c>
      <c r="F76" s="106" t="str">
        <f>IFERROR(IF(VLOOKUP($A76,'Annex 2 EHV charges'!$A:$O,9,FALSE)=0,"",VLOOKUP($A76,'Annex 2 EHV charges'!$A:$O,9,FALSE)),"")</f>
        <v/>
      </c>
      <c r="G76" s="107" t="str">
        <f>IFERROR(IF(VLOOKUP($A76,'Annex 2 EHV charges'!$A:$O,10,FALSE)=0,"",VLOOKUP($A76,'Annex 2 EHV charges'!$A:$O,10,FALSE)),"")</f>
        <v/>
      </c>
      <c r="H76" s="107" t="str">
        <f>IFERROR(IF(VLOOKUP($A76,'Annex 2 EHV charges'!$A:$O,11,FALSE)=0,"",VLOOKUP($A76,'Annex 2 EHV charges'!$A:$O,11,FALSE)),"")</f>
        <v/>
      </c>
    </row>
    <row r="77" spans="1:8" ht="12.75" customHeight="1">
      <c r="A77" s="100"/>
      <c r="B77" s="100"/>
      <c r="C77" s="101"/>
      <c r="D77" s="100"/>
      <c r="E77" s="105" t="str">
        <f>IFERROR(IF(VLOOKUP($A77,'Annex 2 EHV charges'!$A:$O,8,FALSE)=0,"",VLOOKUP($A77,'Annex 2 EHV charges'!$A:$O,8,FALSE)),"")</f>
        <v/>
      </c>
      <c r="F77" s="106" t="str">
        <f>IFERROR(IF(VLOOKUP($A77,'Annex 2 EHV charges'!$A:$O,9,FALSE)=0,"",VLOOKUP($A77,'Annex 2 EHV charges'!$A:$O,9,FALSE)),"")</f>
        <v/>
      </c>
      <c r="G77" s="107" t="str">
        <f>IFERROR(IF(VLOOKUP($A77,'Annex 2 EHV charges'!$A:$O,10,FALSE)=0,"",VLOOKUP($A77,'Annex 2 EHV charges'!$A:$O,10,FALSE)),"")</f>
        <v/>
      </c>
      <c r="H77" s="107" t="str">
        <f>IFERROR(IF(VLOOKUP($A77,'Annex 2 EHV charges'!$A:$O,11,FALSE)=0,"",VLOOKUP($A77,'Annex 2 EHV charges'!$A:$O,11,FALSE)),"")</f>
        <v/>
      </c>
    </row>
    <row r="78" spans="1:8" ht="12.75" customHeight="1">
      <c r="A78" s="100"/>
      <c r="B78" s="100"/>
      <c r="C78" s="101"/>
      <c r="D78" s="100"/>
      <c r="E78" s="105" t="str">
        <f>IFERROR(IF(VLOOKUP($A78,'Annex 2 EHV charges'!$A:$O,8,FALSE)=0,"",VLOOKUP($A78,'Annex 2 EHV charges'!$A:$O,8,FALSE)),"")</f>
        <v/>
      </c>
      <c r="F78" s="106" t="str">
        <f>IFERROR(IF(VLOOKUP($A78,'Annex 2 EHV charges'!$A:$O,9,FALSE)=0,"",VLOOKUP($A78,'Annex 2 EHV charges'!$A:$O,9,FALSE)),"")</f>
        <v/>
      </c>
      <c r="G78" s="107" t="str">
        <f>IFERROR(IF(VLOOKUP($A78,'Annex 2 EHV charges'!$A:$O,10,FALSE)=0,"",VLOOKUP($A78,'Annex 2 EHV charges'!$A:$O,10,FALSE)),"")</f>
        <v/>
      </c>
      <c r="H78" s="107" t="str">
        <f>IFERROR(IF(VLOOKUP($A78,'Annex 2 EHV charges'!$A:$O,11,FALSE)=0,"",VLOOKUP($A78,'Annex 2 EHV charges'!$A:$O,11,FALSE)),"")</f>
        <v/>
      </c>
    </row>
    <row r="79" spans="1:8" ht="12.75" customHeight="1">
      <c r="A79" s="100"/>
      <c r="B79" s="100"/>
      <c r="C79" s="101"/>
      <c r="D79" s="100"/>
      <c r="E79" s="105" t="str">
        <f>IFERROR(IF(VLOOKUP($A79,'Annex 2 EHV charges'!$A:$O,8,FALSE)=0,"",VLOOKUP($A79,'Annex 2 EHV charges'!$A:$O,8,FALSE)),"")</f>
        <v/>
      </c>
      <c r="F79" s="106" t="str">
        <f>IFERROR(IF(VLOOKUP($A79,'Annex 2 EHV charges'!$A:$O,9,FALSE)=0,"",VLOOKUP($A79,'Annex 2 EHV charges'!$A:$O,9,FALSE)),"")</f>
        <v/>
      </c>
      <c r="G79" s="107" t="str">
        <f>IFERROR(IF(VLOOKUP($A79,'Annex 2 EHV charges'!$A:$O,10,FALSE)=0,"",VLOOKUP($A79,'Annex 2 EHV charges'!$A:$O,10,FALSE)),"")</f>
        <v/>
      </c>
      <c r="H79" s="107" t="str">
        <f>IFERROR(IF(VLOOKUP($A79,'Annex 2 EHV charges'!$A:$O,11,FALSE)=0,"",VLOOKUP($A79,'Annex 2 EHV charges'!$A:$O,11,FALSE)),"")</f>
        <v/>
      </c>
    </row>
    <row r="80" spans="1:8" ht="12.75" customHeight="1">
      <c r="A80" s="100"/>
      <c r="B80" s="100"/>
      <c r="C80" s="101"/>
      <c r="D80" s="100"/>
      <c r="E80" s="105" t="str">
        <f>IFERROR(IF(VLOOKUP($A80,'Annex 2 EHV charges'!$A:$O,8,FALSE)=0,"",VLOOKUP($A80,'Annex 2 EHV charges'!$A:$O,8,FALSE)),"")</f>
        <v/>
      </c>
      <c r="F80" s="106" t="str">
        <f>IFERROR(IF(VLOOKUP($A80,'Annex 2 EHV charges'!$A:$O,9,FALSE)=0,"",VLOOKUP($A80,'Annex 2 EHV charges'!$A:$O,9,FALSE)),"")</f>
        <v/>
      </c>
      <c r="G80" s="107" t="str">
        <f>IFERROR(IF(VLOOKUP($A80,'Annex 2 EHV charges'!$A:$O,10,FALSE)=0,"",VLOOKUP($A80,'Annex 2 EHV charges'!$A:$O,10,FALSE)),"")</f>
        <v/>
      </c>
      <c r="H80" s="107" t="str">
        <f>IFERROR(IF(VLOOKUP($A80,'Annex 2 EHV charges'!$A:$O,11,FALSE)=0,"",VLOOKUP($A80,'Annex 2 EHV charges'!$A:$O,11,FALSE)),"")</f>
        <v/>
      </c>
    </row>
    <row r="81" spans="1:8" ht="12.75" customHeight="1">
      <c r="A81" s="100"/>
      <c r="B81" s="100"/>
      <c r="C81" s="101"/>
      <c r="D81" s="100"/>
      <c r="E81" s="105" t="str">
        <f>IFERROR(IF(VLOOKUP($A81,'Annex 2 EHV charges'!$A:$O,8,FALSE)=0,"",VLOOKUP($A81,'Annex 2 EHV charges'!$A:$O,8,FALSE)),"")</f>
        <v/>
      </c>
      <c r="F81" s="106" t="str">
        <f>IFERROR(IF(VLOOKUP($A81,'Annex 2 EHV charges'!$A:$O,9,FALSE)=0,"",VLOOKUP($A81,'Annex 2 EHV charges'!$A:$O,9,FALSE)),"")</f>
        <v/>
      </c>
      <c r="G81" s="107" t="str">
        <f>IFERROR(IF(VLOOKUP($A81,'Annex 2 EHV charges'!$A:$O,10,FALSE)=0,"",VLOOKUP($A81,'Annex 2 EHV charges'!$A:$O,10,FALSE)),"")</f>
        <v/>
      </c>
      <c r="H81" s="107" t="str">
        <f>IFERROR(IF(VLOOKUP($A81,'Annex 2 EHV charges'!$A:$O,11,FALSE)=0,"",VLOOKUP($A81,'Annex 2 EHV charges'!$A:$O,11,FALSE)),"")</f>
        <v/>
      </c>
    </row>
    <row r="82" spans="1:8" ht="12.75" customHeight="1">
      <c r="A82" s="100"/>
      <c r="B82" s="100"/>
      <c r="C82" s="101"/>
      <c r="D82" s="100"/>
      <c r="E82" s="105" t="str">
        <f>IFERROR(IF(VLOOKUP($A82,'Annex 2 EHV charges'!$A:$O,8,FALSE)=0,"",VLOOKUP($A82,'Annex 2 EHV charges'!$A:$O,8,FALSE)),"")</f>
        <v/>
      </c>
      <c r="F82" s="106" t="str">
        <f>IFERROR(IF(VLOOKUP($A82,'Annex 2 EHV charges'!$A:$O,9,FALSE)=0,"",VLOOKUP($A82,'Annex 2 EHV charges'!$A:$O,9,FALSE)),"")</f>
        <v/>
      </c>
      <c r="G82" s="107" t="str">
        <f>IFERROR(IF(VLOOKUP($A82,'Annex 2 EHV charges'!$A:$O,10,FALSE)=0,"",VLOOKUP($A82,'Annex 2 EHV charges'!$A:$O,10,FALSE)),"")</f>
        <v/>
      </c>
      <c r="H82" s="107" t="str">
        <f>IFERROR(IF(VLOOKUP($A82,'Annex 2 EHV charges'!$A:$O,11,FALSE)=0,"",VLOOKUP($A82,'Annex 2 EHV charges'!$A:$O,11,FALSE)),"")</f>
        <v/>
      </c>
    </row>
    <row r="83" spans="1:8" ht="12.75" customHeight="1">
      <c r="A83" s="100"/>
      <c r="B83" s="100"/>
      <c r="C83" s="101"/>
      <c r="D83" s="100"/>
      <c r="E83" s="105" t="str">
        <f>IFERROR(IF(VLOOKUP($A83,'Annex 2 EHV charges'!$A:$O,8,FALSE)=0,"",VLOOKUP($A83,'Annex 2 EHV charges'!$A:$O,8,FALSE)),"")</f>
        <v/>
      </c>
      <c r="F83" s="106" t="str">
        <f>IFERROR(IF(VLOOKUP($A83,'Annex 2 EHV charges'!$A:$O,9,FALSE)=0,"",VLOOKUP($A83,'Annex 2 EHV charges'!$A:$O,9,FALSE)),"")</f>
        <v/>
      </c>
      <c r="G83" s="107" t="str">
        <f>IFERROR(IF(VLOOKUP($A83,'Annex 2 EHV charges'!$A:$O,10,FALSE)=0,"",VLOOKUP($A83,'Annex 2 EHV charges'!$A:$O,10,FALSE)),"")</f>
        <v/>
      </c>
      <c r="H83" s="107" t="str">
        <f>IFERROR(IF(VLOOKUP($A83,'Annex 2 EHV charges'!$A:$O,11,FALSE)=0,"",VLOOKUP($A83,'Annex 2 EHV charges'!$A:$O,11,FALSE)),"")</f>
        <v/>
      </c>
    </row>
    <row r="84" spans="1:8" ht="12.75" customHeight="1">
      <c r="A84" s="100"/>
      <c r="B84" s="100"/>
      <c r="C84" s="101"/>
      <c r="D84" s="100"/>
      <c r="E84" s="105" t="str">
        <f>IFERROR(IF(VLOOKUP($A84,'Annex 2 EHV charges'!$A:$O,8,FALSE)=0,"",VLOOKUP($A84,'Annex 2 EHV charges'!$A:$O,8,FALSE)),"")</f>
        <v/>
      </c>
      <c r="F84" s="106" t="str">
        <f>IFERROR(IF(VLOOKUP($A84,'Annex 2 EHV charges'!$A:$O,9,FALSE)=0,"",VLOOKUP($A84,'Annex 2 EHV charges'!$A:$O,9,FALSE)),"")</f>
        <v/>
      </c>
      <c r="G84" s="107" t="str">
        <f>IFERROR(IF(VLOOKUP($A84,'Annex 2 EHV charges'!$A:$O,10,FALSE)=0,"",VLOOKUP($A84,'Annex 2 EHV charges'!$A:$O,10,FALSE)),"")</f>
        <v/>
      </c>
      <c r="H84" s="107" t="str">
        <f>IFERROR(IF(VLOOKUP($A84,'Annex 2 EHV charges'!$A:$O,11,FALSE)=0,"",VLOOKUP($A84,'Annex 2 EHV charges'!$A:$O,11,FALSE)),"")</f>
        <v/>
      </c>
    </row>
    <row r="85" spans="1:8" ht="12.75" customHeight="1">
      <c r="A85" s="100"/>
      <c r="B85" s="100"/>
      <c r="C85" s="101"/>
      <c r="D85" s="100"/>
      <c r="E85" s="105" t="str">
        <f>IFERROR(IF(VLOOKUP($A85,'Annex 2 EHV charges'!$A:$O,8,FALSE)=0,"",VLOOKUP($A85,'Annex 2 EHV charges'!$A:$O,8,FALSE)),"")</f>
        <v/>
      </c>
      <c r="F85" s="106" t="str">
        <f>IFERROR(IF(VLOOKUP($A85,'Annex 2 EHV charges'!$A:$O,9,FALSE)=0,"",VLOOKUP($A85,'Annex 2 EHV charges'!$A:$O,9,FALSE)),"")</f>
        <v/>
      </c>
      <c r="G85" s="107" t="str">
        <f>IFERROR(IF(VLOOKUP($A85,'Annex 2 EHV charges'!$A:$O,10,FALSE)=0,"",VLOOKUP($A85,'Annex 2 EHV charges'!$A:$O,10,FALSE)),"")</f>
        <v/>
      </c>
      <c r="H85" s="107" t="str">
        <f>IFERROR(IF(VLOOKUP($A85,'Annex 2 EHV charges'!$A:$O,11,FALSE)=0,"",VLOOKUP($A85,'Annex 2 EHV charges'!$A:$O,11,FALSE)),"")</f>
        <v/>
      </c>
    </row>
    <row r="86" spans="1:8" ht="12.75" customHeight="1">
      <c r="A86" s="100"/>
      <c r="B86" s="100"/>
      <c r="C86" s="101"/>
      <c r="D86" s="100"/>
      <c r="E86" s="105" t="str">
        <f>IFERROR(IF(VLOOKUP($A86,'Annex 2 EHV charges'!$A:$O,8,FALSE)=0,"",VLOOKUP($A86,'Annex 2 EHV charges'!$A:$O,8,FALSE)),"")</f>
        <v/>
      </c>
      <c r="F86" s="106" t="str">
        <f>IFERROR(IF(VLOOKUP($A86,'Annex 2 EHV charges'!$A:$O,9,FALSE)=0,"",VLOOKUP($A86,'Annex 2 EHV charges'!$A:$O,9,FALSE)),"")</f>
        <v/>
      </c>
      <c r="G86" s="107" t="str">
        <f>IFERROR(IF(VLOOKUP($A86,'Annex 2 EHV charges'!$A:$O,10,FALSE)=0,"",VLOOKUP($A86,'Annex 2 EHV charges'!$A:$O,10,FALSE)),"")</f>
        <v/>
      </c>
      <c r="H86" s="107" t="str">
        <f>IFERROR(IF(VLOOKUP($A86,'Annex 2 EHV charges'!$A:$O,11,FALSE)=0,"",VLOOKUP($A86,'Annex 2 EHV charges'!$A:$O,11,FALSE)),"")</f>
        <v/>
      </c>
    </row>
    <row r="87" spans="1:8" ht="12.75" customHeight="1">
      <c r="A87" s="100"/>
      <c r="B87" s="100"/>
      <c r="C87" s="101"/>
      <c r="D87" s="100"/>
      <c r="E87" s="105" t="str">
        <f>IFERROR(IF(VLOOKUP($A87,'Annex 2 EHV charges'!$A:$O,8,FALSE)=0,"",VLOOKUP($A87,'Annex 2 EHV charges'!$A:$O,8,FALSE)),"")</f>
        <v/>
      </c>
      <c r="F87" s="106" t="str">
        <f>IFERROR(IF(VLOOKUP($A87,'Annex 2 EHV charges'!$A:$O,9,FALSE)=0,"",VLOOKUP($A87,'Annex 2 EHV charges'!$A:$O,9,FALSE)),"")</f>
        <v/>
      </c>
      <c r="G87" s="107" t="str">
        <f>IFERROR(IF(VLOOKUP($A87,'Annex 2 EHV charges'!$A:$O,10,FALSE)=0,"",VLOOKUP($A87,'Annex 2 EHV charges'!$A:$O,10,FALSE)),"")</f>
        <v/>
      </c>
      <c r="H87" s="107" t="str">
        <f>IFERROR(IF(VLOOKUP($A87,'Annex 2 EHV charges'!$A:$O,11,FALSE)=0,"",VLOOKUP($A87,'Annex 2 EHV charges'!$A:$O,11,FALSE)),"")</f>
        <v/>
      </c>
    </row>
    <row r="88" spans="1:8" ht="12.75" customHeight="1">
      <c r="A88" s="100"/>
      <c r="B88" s="100"/>
      <c r="C88" s="101"/>
      <c r="D88" s="100"/>
      <c r="E88" s="105" t="str">
        <f>IFERROR(IF(VLOOKUP($A88,'Annex 2 EHV charges'!$A:$O,8,FALSE)=0,"",VLOOKUP($A88,'Annex 2 EHV charges'!$A:$O,8,FALSE)),"")</f>
        <v/>
      </c>
      <c r="F88" s="106" t="str">
        <f>IFERROR(IF(VLOOKUP($A88,'Annex 2 EHV charges'!$A:$O,9,FALSE)=0,"",VLOOKUP($A88,'Annex 2 EHV charges'!$A:$O,9,FALSE)),"")</f>
        <v/>
      </c>
      <c r="G88" s="107" t="str">
        <f>IFERROR(IF(VLOOKUP($A88,'Annex 2 EHV charges'!$A:$O,10,FALSE)=0,"",VLOOKUP($A88,'Annex 2 EHV charges'!$A:$O,10,FALSE)),"")</f>
        <v/>
      </c>
      <c r="H88" s="107" t="str">
        <f>IFERROR(IF(VLOOKUP($A88,'Annex 2 EHV charges'!$A:$O,11,FALSE)=0,"",VLOOKUP($A88,'Annex 2 EHV charges'!$A:$O,11,FALSE)),"")</f>
        <v/>
      </c>
    </row>
    <row r="89" spans="1:8" ht="12.75" customHeight="1">
      <c r="A89" s="100"/>
      <c r="B89" s="100"/>
      <c r="C89" s="101"/>
      <c r="D89" s="100"/>
      <c r="E89" s="105" t="str">
        <f>IFERROR(IF(VLOOKUP($A89,'Annex 2 EHV charges'!$A:$O,8,FALSE)=0,"",VLOOKUP($A89,'Annex 2 EHV charges'!$A:$O,8,FALSE)),"")</f>
        <v/>
      </c>
      <c r="F89" s="106" t="str">
        <f>IFERROR(IF(VLOOKUP($A89,'Annex 2 EHV charges'!$A:$O,9,FALSE)=0,"",VLOOKUP($A89,'Annex 2 EHV charges'!$A:$O,9,FALSE)),"")</f>
        <v/>
      </c>
      <c r="G89" s="107" t="str">
        <f>IFERROR(IF(VLOOKUP($A89,'Annex 2 EHV charges'!$A:$O,10,FALSE)=0,"",VLOOKUP($A89,'Annex 2 EHV charges'!$A:$O,10,FALSE)),"")</f>
        <v/>
      </c>
      <c r="H89" s="107" t="str">
        <f>IFERROR(IF(VLOOKUP($A89,'Annex 2 EHV charges'!$A:$O,11,FALSE)=0,"",VLOOKUP($A89,'Annex 2 EHV charges'!$A:$O,11,FALSE)),"")</f>
        <v/>
      </c>
    </row>
    <row r="90" spans="1:8" ht="12.75" customHeight="1">
      <c r="A90" s="100"/>
      <c r="B90" s="100"/>
      <c r="C90" s="101"/>
      <c r="D90" s="100"/>
      <c r="E90" s="105" t="str">
        <f>IFERROR(IF(VLOOKUP($A90,'Annex 2 EHV charges'!$A:$O,8,FALSE)=0,"",VLOOKUP($A90,'Annex 2 EHV charges'!$A:$O,8,FALSE)),"")</f>
        <v/>
      </c>
      <c r="F90" s="106" t="str">
        <f>IFERROR(IF(VLOOKUP($A90,'Annex 2 EHV charges'!$A:$O,9,FALSE)=0,"",VLOOKUP($A90,'Annex 2 EHV charges'!$A:$O,9,FALSE)),"")</f>
        <v/>
      </c>
      <c r="G90" s="107" t="str">
        <f>IFERROR(IF(VLOOKUP($A90,'Annex 2 EHV charges'!$A:$O,10,FALSE)=0,"",VLOOKUP($A90,'Annex 2 EHV charges'!$A:$O,10,FALSE)),"")</f>
        <v/>
      </c>
      <c r="H90" s="107" t="str">
        <f>IFERROR(IF(VLOOKUP($A90,'Annex 2 EHV charges'!$A:$O,11,FALSE)=0,"",VLOOKUP($A90,'Annex 2 EHV charges'!$A:$O,11,FALSE)),"")</f>
        <v/>
      </c>
    </row>
    <row r="91" spans="1:8" ht="12.75" customHeight="1">
      <c r="A91" s="100"/>
      <c r="B91" s="100"/>
      <c r="C91" s="101"/>
      <c r="D91" s="100"/>
      <c r="E91" s="105" t="str">
        <f>IFERROR(IF(VLOOKUP($A91,'Annex 2 EHV charges'!$A:$O,8,FALSE)=0,"",VLOOKUP($A91,'Annex 2 EHV charges'!$A:$O,8,FALSE)),"")</f>
        <v/>
      </c>
      <c r="F91" s="106" t="str">
        <f>IFERROR(IF(VLOOKUP($A91,'Annex 2 EHV charges'!$A:$O,9,FALSE)=0,"",VLOOKUP($A91,'Annex 2 EHV charges'!$A:$O,9,FALSE)),"")</f>
        <v/>
      </c>
      <c r="G91" s="107" t="str">
        <f>IFERROR(IF(VLOOKUP($A91,'Annex 2 EHV charges'!$A:$O,10,FALSE)=0,"",VLOOKUP($A91,'Annex 2 EHV charges'!$A:$O,10,FALSE)),"")</f>
        <v/>
      </c>
      <c r="H91" s="107" t="str">
        <f>IFERROR(IF(VLOOKUP($A91,'Annex 2 EHV charges'!$A:$O,11,FALSE)=0,"",VLOOKUP($A91,'Annex 2 EHV charges'!$A:$O,11,FALSE)),"")</f>
        <v/>
      </c>
    </row>
    <row r="92" spans="1:8" ht="12.75" customHeight="1">
      <c r="A92" s="100"/>
      <c r="B92" s="100"/>
      <c r="C92" s="101"/>
      <c r="D92" s="100"/>
      <c r="E92" s="105" t="str">
        <f>IFERROR(IF(VLOOKUP($A92,'Annex 2 EHV charges'!$A:$O,8,FALSE)=0,"",VLOOKUP($A92,'Annex 2 EHV charges'!$A:$O,8,FALSE)),"")</f>
        <v/>
      </c>
      <c r="F92" s="106" t="str">
        <f>IFERROR(IF(VLOOKUP($A92,'Annex 2 EHV charges'!$A:$O,9,FALSE)=0,"",VLOOKUP($A92,'Annex 2 EHV charges'!$A:$O,9,FALSE)),"")</f>
        <v/>
      </c>
      <c r="G92" s="107" t="str">
        <f>IFERROR(IF(VLOOKUP($A92,'Annex 2 EHV charges'!$A:$O,10,FALSE)=0,"",VLOOKUP($A92,'Annex 2 EHV charges'!$A:$O,10,FALSE)),"")</f>
        <v/>
      </c>
      <c r="H92" s="107" t="str">
        <f>IFERROR(IF(VLOOKUP($A92,'Annex 2 EHV charges'!$A:$O,11,FALSE)=0,"",VLOOKUP($A92,'Annex 2 EHV charges'!$A:$O,11,FALSE)),"")</f>
        <v/>
      </c>
    </row>
    <row r="93" spans="1:8" ht="12.75" customHeight="1">
      <c r="A93" s="100"/>
      <c r="B93" s="100"/>
      <c r="C93" s="101"/>
      <c r="D93" s="100"/>
      <c r="E93" s="105" t="str">
        <f>IFERROR(IF(VLOOKUP($A93,'Annex 2 EHV charges'!$A:$O,8,FALSE)=0,"",VLOOKUP($A93,'Annex 2 EHV charges'!$A:$O,8,FALSE)),"")</f>
        <v/>
      </c>
      <c r="F93" s="106" t="str">
        <f>IFERROR(IF(VLOOKUP($A93,'Annex 2 EHV charges'!$A:$O,9,FALSE)=0,"",VLOOKUP($A93,'Annex 2 EHV charges'!$A:$O,9,FALSE)),"")</f>
        <v/>
      </c>
      <c r="G93" s="107" t="str">
        <f>IFERROR(IF(VLOOKUP($A93,'Annex 2 EHV charges'!$A:$O,10,FALSE)=0,"",VLOOKUP($A93,'Annex 2 EHV charges'!$A:$O,10,FALSE)),"")</f>
        <v/>
      </c>
      <c r="H93" s="107" t="str">
        <f>IFERROR(IF(VLOOKUP($A93,'Annex 2 EHV charges'!$A:$O,11,FALSE)=0,"",VLOOKUP($A93,'Annex 2 EHV charges'!$A:$O,11,FALSE)),"")</f>
        <v/>
      </c>
    </row>
    <row r="94" spans="1:8" ht="12.75" customHeight="1">
      <c r="A94" s="100"/>
      <c r="B94" s="100"/>
      <c r="C94" s="101"/>
      <c r="D94" s="100"/>
      <c r="E94" s="105" t="str">
        <f>IFERROR(IF(VLOOKUP($A94,'Annex 2 EHV charges'!$A:$O,8,FALSE)=0,"",VLOOKUP($A94,'Annex 2 EHV charges'!$A:$O,8,FALSE)),"")</f>
        <v/>
      </c>
      <c r="F94" s="106" t="str">
        <f>IFERROR(IF(VLOOKUP($A94,'Annex 2 EHV charges'!$A:$O,9,FALSE)=0,"",VLOOKUP($A94,'Annex 2 EHV charges'!$A:$O,9,FALSE)),"")</f>
        <v/>
      </c>
      <c r="G94" s="107" t="str">
        <f>IFERROR(IF(VLOOKUP($A94,'Annex 2 EHV charges'!$A:$O,10,FALSE)=0,"",VLOOKUP($A94,'Annex 2 EHV charges'!$A:$O,10,FALSE)),"")</f>
        <v/>
      </c>
      <c r="H94" s="107" t="str">
        <f>IFERROR(IF(VLOOKUP($A94,'Annex 2 EHV charges'!$A:$O,11,FALSE)=0,"",VLOOKUP($A94,'Annex 2 EHV charges'!$A:$O,11,FALSE)),"")</f>
        <v/>
      </c>
    </row>
    <row r="95" spans="1:8" ht="12.75" customHeight="1">
      <c r="A95" s="100"/>
      <c r="B95" s="100"/>
      <c r="C95" s="101"/>
      <c r="D95" s="100"/>
      <c r="E95" s="105" t="str">
        <f>IFERROR(IF(VLOOKUP($A95,'Annex 2 EHV charges'!$A:$O,8,FALSE)=0,"",VLOOKUP($A95,'Annex 2 EHV charges'!$A:$O,8,FALSE)),"")</f>
        <v/>
      </c>
      <c r="F95" s="106" t="str">
        <f>IFERROR(IF(VLOOKUP($A95,'Annex 2 EHV charges'!$A:$O,9,FALSE)=0,"",VLOOKUP($A95,'Annex 2 EHV charges'!$A:$O,9,FALSE)),"")</f>
        <v/>
      </c>
      <c r="G95" s="107" t="str">
        <f>IFERROR(IF(VLOOKUP($A95,'Annex 2 EHV charges'!$A:$O,10,FALSE)=0,"",VLOOKUP($A95,'Annex 2 EHV charges'!$A:$O,10,FALSE)),"")</f>
        <v/>
      </c>
      <c r="H95" s="107" t="str">
        <f>IFERROR(IF(VLOOKUP($A95,'Annex 2 EHV charges'!$A:$O,11,FALSE)=0,"",VLOOKUP($A95,'Annex 2 EHV charges'!$A:$O,11,FALSE)),"")</f>
        <v/>
      </c>
    </row>
    <row r="96" spans="1:8" ht="12.75" customHeight="1">
      <c r="A96" s="100"/>
      <c r="B96" s="100"/>
      <c r="C96" s="101"/>
      <c r="D96" s="100"/>
      <c r="E96" s="105" t="str">
        <f>IFERROR(IF(VLOOKUP($A96,'Annex 2 EHV charges'!$A:$O,8,FALSE)=0,"",VLOOKUP($A96,'Annex 2 EHV charges'!$A:$O,8,FALSE)),"")</f>
        <v/>
      </c>
      <c r="F96" s="106" t="str">
        <f>IFERROR(IF(VLOOKUP($A96,'Annex 2 EHV charges'!$A:$O,9,FALSE)=0,"",VLOOKUP($A96,'Annex 2 EHV charges'!$A:$O,9,FALSE)),"")</f>
        <v/>
      </c>
      <c r="G96" s="107" t="str">
        <f>IFERROR(IF(VLOOKUP($A96,'Annex 2 EHV charges'!$A:$O,10,FALSE)=0,"",VLOOKUP($A96,'Annex 2 EHV charges'!$A:$O,10,FALSE)),"")</f>
        <v/>
      </c>
      <c r="H96" s="107" t="str">
        <f>IFERROR(IF(VLOOKUP($A96,'Annex 2 EHV charges'!$A:$O,11,FALSE)=0,"",VLOOKUP($A96,'Annex 2 EHV charges'!$A:$O,11,FALSE)),"")</f>
        <v/>
      </c>
    </row>
    <row r="97" spans="1:8" ht="12.75" customHeight="1">
      <c r="A97" s="100"/>
      <c r="B97" s="100"/>
      <c r="C97" s="101"/>
      <c r="D97" s="100"/>
      <c r="E97" s="105" t="str">
        <f>IFERROR(IF(VLOOKUP($A97,'Annex 2 EHV charges'!$A:$O,8,FALSE)=0,"",VLOOKUP($A97,'Annex 2 EHV charges'!$A:$O,8,FALSE)),"")</f>
        <v/>
      </c>
      <c r="F97" s="106" t="str">
        <f>IFERROR(IF(VLOOKUP($A97,'Annex 2 EHV charges'!$A:$O,9,FALSE)=0,"",VLOOKUP($A97,'Annex 2 EHV charges'!$A:$O,9,FALSE)),"")</f>
        <v/>
      </c>
      <c r="G97" s="107" t="str">
        <f>IFERROR(IF(VLOOKUP($A97,'Annex 2 EHV charges'!$A:$O,10,FALSE)=0,"",VLOOKUP($A97,'Annex 2 EHV charges'!$A:$O,10,FALSE)),"")</f>
        <v/>
      </c>
      <c r="H97" s="107" t="str">
        <f>IFERROR(IF(VLOOKUP($A97,'Annex 2 EHV charges'!$A:$O,11,FALSE)=0,"",VLOOKUP($A97,'Annex 2 EHV charges'!$A:$O,11,FALSE)),"")</f>
        <v/>
      </c>
    </row>
    <row r="98" spans="1:8" ht="12.75" customHeight="1">
      <c r="A98" s="100"/>
      <c r="B98" s="100"/>
      <c r="C98" s="101"/>
      <c r="D98" s="100"/>
      <c r="E98" s="105" t="str">
        <f>IFERROR(IF(VLOOKUP($A98,'Annex 2 EHV charges'!$A:$O,8,FALSE)=0,"",VLOOKUP($A98,'Annex 2 EHV charges'!$A:$O,8,FALSE)),"")</f>
        <v/>
      </c>
      <c r="F98" s="106" t="str">
        <f>IFERROR(IF(VLOOKUP($A98,'Annex 2 EHV charges'!$A:$O,9,FALSE)=0,"",VLOOKUP($A98,'Annex 2 EHV charges'!$A:$O,9,FALSE)),"")</f>
        <v/>
      </c>
      <c r="G98" s="107" t="str">
        <f>IFERROR(IF(VLOOKUP($A98,'Annex 2 EHV charges'!$A:$O,10,FALSE)=0,"",VLOOKUP($A98,'Annex 2 EHV charges'!$A:$O,10,FALSE)),"")</f>
        <v/>
      </c>
      <c r="H98" s="107" t="str">
        <f>IFERROR(IF(VLOOKUP($A98,'Annex 2 EHV charges'!$A:$O,11,FALSE)=0,"",VLOOKUP($A98,'Annex 2 EHV charges'!$A:$O,11,FALSE)),"")</f>
        <v/>
      </c>
    </row>
    <row r="99" spans="1:8" ht="12.75" customHeight="1">
      <c r="A99" s="100"/>
      <c r="B99" s="100"/>
      <c r="C99" s="101"/>
      <c r="D99" s="100"/>
      <c r="E99" s="105" t="str">
        <f>IFERROR(IF(VLOOKUP($A99,'Annex 2 EHV charges'!$A:$O,8,FALSE)=0,"",VLOOKUP($A99,'Annex 2 EHV charges'!$A:$O,8,FALSE)),"")</f>
        <v/>
      </c>
      <c r="F99" s="106" t="str">
        <f>IFERROR(IF(VLOOKUP($A99,'Annex 2 EHV charges'!$A:$O,9,FALSE)=0,"",VLOOKUP($A99,'Annex 2 EHV charges'!$A:$O,9,FALSE)),"")</f>
        <v/>
      </c>
      <c r="G99" s="107" t="str">
        <f>IFERROR(IF(VLOOKUP($A99,'Annex 2 EHV charges'!$A:$O,10,FALSE)=0,"",VLOOKUP($A99,'Annex 2 EHV charges'!$A:$O,10,FALSE)),"")</f>
        <v/>
      </c>
      <c r="H99" s="107" t="str">
        <f>IFERROR(IF(VLOOKUP($A99,'Annex 2 EHV charges'!$A:$O,11,FALSE)=0,"",VLOOKUP($A99,'Annex 2 EHV charges'!$A:$O,11,FALSE)),"")</f>
        <v/>
      </c>
    </row>
    <row r="100" spans="1:8" ht="12.75" customHeight="1">
      <c r="A100" s="100"/>
      <c r="B100" s="100"/>
      <c r="C100" s="101"/>
      <c r="D100" s="100"/>
      <c r="E100" s="105" t="str">
        <f>IFERROR(IF(VLOOKUP($A100,'Annex 2 EHV charges'!$A:$O,8,FALSE)=0,"",VLOOKUP($A100,'Annex 2 EHV charges'!$A:$O,8,FALSE)),"")</f>
        <v/>
      </c>
      <c r="F100" s="106" t="str">
        <f>IFERROR(IF(VLOOKUP($A100,'Annex 2 EHV charges'!$A:$O,9,FALSE)=0,"",VLOOKUP($A100,'Annex 2 EHV charges'!$A:$O,9,FALSE)),"")</f>
        <v/>
      </c>
      <c r="G100" s="107" t="str">
        <f>IFERROR(IF(VLOOKUP($A100,'Annex 2 EHV charges'!$A:$O,10,FALSE)=0,"",VLOOKUP($A100,'Annex 2 EHV charges'!$A:$O,10,FALSE)),"")</f>
        <v/>
      </c>
      <c r="H100" s="107" t="str">
        <f>IFERROR(IF(VLOOKUP($A100,'Annex 2 EHV charges'!$A:$O,11,FALSE)=0,"",VLOOKUP($A100,'Annex 2 EHV charges'!$A:$O,11,FALSE)),"")</f>
        <v/>
      </c>
    </row>
    <row r="101" spans="1:8" ht="12.75" customHeight="1">
      <c r="A101" s="100"/>
      <c r="B101" s="100"/>
      <c r="C101" s="101"/>
      <c r="D101" s="100"/>
      <c r="E101" s="105" t="str">
        <f>IFERROR(IF(VLOOKUP($A101,'Annex 2 EHV charges'!$A:$O,8,FALSE)=0,"",VLOOKUP($A101,'Annex 2 EHV charges'!$A:$O,8,FALSE)),"")</f>
        <v/>
      </c>
      <c r="F101" s="106" t="str">
        <f>IFERROR(IF(VLOOKUP($A101,'Annex 2 EHV charges'!$A:$O,9,FALSE)=0,"",VLOOKUP($A101,'Annex 2 EHV charges'!$A:$O,9,FALSE)),"")</f>
        <v/>
      </c>
      <c r="G101" s="107" t="str">
        <f>IFERROR(IF(VLOOKUP($A101,'Annex 2 EHV charges'!$A:$O,10,FALSE)=0,"",VLOOKUP($A101,'Annex 2 EHV charges'!$A:$O,10,FALSE)),"")</f>
        <v/>
      </c>
      <c r="H101" s="107" t="str">
        <f>IFERROR(IF(VLOOKUP($A101,'Annex 2 EHV charges'!$A:$O,11,FALSE)=0,"",VLOOKUP($A101,'Annex 2 EHV charges'!$A:$O,11,FALSE)),"")</f>
        <v/>
      </c>
    </row>
    <row r="102" spans="1:8" ht="12.75" customHeight="1">
      <c r="A102" s="100"/>
      <c r="B102" s="100"/>
      <c r="C102" s="101"/>
      <c r="D102" s="100"/>
      <c r="E102" s="105" t="str">
        <f>IFERROR(IF(VLOOKUP($A102,'Annex 2 EHV charges'!$A:$O,8,FALSE)=0,"",VLOOKUP($A102,'Annex 2 EHV charges'!$A:$O,8,FALSE)),"")</f>
        <v/>
      </c>
      <c r="F102" s="106" t="str">
        <f>IFERROR(IF(VLOOKUP($A102,'Annex 2 EHV charges'!$A:$O,9,FALSE)=0,"",VLOOKUP($A102,'Annex 2 EHV charges'!$A:$O,9,FALSE)),"")</f>
        <v/>
      </c>
      <c r="G102" s="107" t="str">
        <f>IFERROR(IF(VLOOKUP($A102,'Annex 2 EHV charges'!$A:$O,10,FALSE)=0,"",VLOOKUP($A102,'Annex 2 EHV charges'!$A:$O,10,FALSE)),"")</f>
        <v/>
      </c>
      <c r="H102" s="107" t="str">
        <f>IFERROR(IF(VLOOKUP($A102,'Annex 2 EHV charges'!$A:$O,11,FALSE)=0,"",VLOOKUP($A102,'Annex 2 EHV charges'!$A:$O,11,FALSE)),"")</f>
        <v/>
      </c>
    </row>
    <row r="103" spans="1:8" ht="12.75" customHeight="1">
      <c r="A103" s="100"/>
      <c r="B103" s="100"/>
      <c r="C103" s="101"/>
      <c r="D103" s="100"/>
      <c r="E103" s="105" t="str">
        <f>IFERROR(IF(VLOOKUP($A103,'Annex 2 EHV charges'!$A:$O,8,FALSE)=0,"",VLOOKUP($A103,'Annex 2 EHV charges'!$A:$O,8,FALSE)),"")</f>
        <v/>
      </c>
      <c r="F103" s="106" t="str">
        <f>IFERROR(IF(VLOOKUP($A103,'Annex 2 EHV charges'!$A:$O,9,FALSE)=0,"",VLOOKUP($A103,'Annex 2 EHV charges'!$A:$O,9,FALSE)),"")</f>
        <v/>
      </c>
      <c r="G103" s="107" t="str">
        <f>IFERROR(IF(VLOOKUP($A103,'Annex 2 EHV charges'!$A:$O,10,FALSE)=0,"",VLOOKUP($A103,'Annex 2 EHV charges'!$A:$O,10,FALSE)),"")</f>
        <v/>
      </c>
      <c r="H103" s="107" t="str">
        <f>IFERROR(IF(VLOOKUP($A103,'Annex 2 EHV charges'!$A:$O,11,FALSE)=0,"",VLOOKUP($A103,'Annex 2 EHV charges'!$A:$O,11,FALSE)),"")</f>
        <v/>
      </c>
    </row>
    <row r="104" spans="1:8" ht="12.75" customHeight="1">
      <c r="A104" s="100"/>
      <c r="B104" s="100"/>
      <c r="C104" s="101"/>
      <c r="D104" s="100"/>
      <c r="E104" s="105" t="str">
        <f>IFERROR(IF(VLOOKUP($A104,'Annex 2 EHV charges'!$A:$O,8,FALSE)=0,"",VLOOKUP($A104,'Annex 2 EHV charges'!$A:$O,8,FALSE)),"")</f>
        <v/>
      </c>
      <c r="F104" s="106" t="str">
        <f>IFERROR(IF(VLOOKUP($A104,'Annex 2 EHV charges'!$A:$O,9,FALSE)=0,"",VLOOKUP($A104,'Annex 2 EHV charges'!$A:$O,9,FALSE)),"")</f>
        <v/>
      </c>
      <c r="G104" s="107" t="str">
        <f>IFERROR(IF(VLOOKUP($A104,'Annex 2 EHV charges'!$A:$O,10,FALSE)=0,"",VLOOKUP($A104,'Annex 2 EHV charges'!$A:$O,10,FALSE)),"")</f>
        <v/>
      </c>
      <c r="H104" s="107" t="str">
        <f>IFERROR(IF(VLOOKUP($A104,'Annex 2 EHV charges'!$A:$O,11,FALSE)=0,"",VLOOKUP($A104,'Annex 2 EHV charges'!$A:$O,11,FALSE)),"")</f>
        <v/>
      </c>
    </row>
    <row r="105" spans="1:8" ht="12.75" customHeight="1">
      <c r="A105" s="100"/>
      <c r="B105" s="100"/>
      <c r="C105" s="101"/>
      <c r="D105" s="100"/>
      <c r="E105" s="105" t="str">
        <f>IFERROR(IF(VLOOKUP($A105,'Annex 2 EHV charges'!$A:$O,8,FALSE)=0,"",VLOOKUP($A105,'Annex 2 EHV charges'!$A:$O,8,FALSE)),"")</f>
        <v/>
      </c>
      <c r="F105" s="106" t="str">
        <f>IFERROR(IF(VLOOKUP($A105,'Annex 2 EHV charges'!$A:$O,9,FALSE)=0,"",VLOOKUP($A105,'Annex 2 EHV charges'!$A:$O,9,FALSE)),"")</f>
        <v/>
      </c>
      <c r="G105" s="107" t="str">
        <f>IFERROR(IF(VLOOKUP($A105,'Annex 2 EHV charges'!$A:$O,10,FALSE)=0,"",VLOOKUP($A105,'Annex 2 EHV charges'!$A:$O,10,FALSE)),"")</f>
        <v/>
      </c>
      <c r="H105" s="107" t="str">
        <f>IFERROR(IF(VLOOKUP($A105,'Annex 2 EHV charges'!$A:$O,11,FALSE)=0,"",VLOOKUP($A105,'Annex 2 EHV charges'!$A:$O,11,FALSE)),"")</f>
        <v/>
      </c>
    </row>
    <row r="106" spans="1:8" ht="12.75" customHeight="1">
      <c r="A106" s="100"/>
      <c r="B106" s="100"/>
      <c r="C106" s="101"/>
      <c r="D106" s="100"/>
      <c r="E106" s="105" t="str">
        <f>IFERROR(IF(VLOOKUP($A106,'Annex 2 EHV charges'!$A:$O,8,FALSE)=0,"",VLOOKUP($A106,'Annex 2 EHV charges'!$A:$O,8,FALSE)),"")</f>
        <v/>
      </c>
      <c r="F106" s="106" t="str">
        <f>IFERROR(IF(VLOOKUP($A106,'Annex 2 EHV charges'!$A:$O,9,FALSE)=0,"",VLOOKUP($A106,'Annex 2 EHV charges'!$A:$O,9,FALSE)),"")</f>
        <v/>
      </c>
      <c r="G106" s="107" t="str">
        <f>IFERROR(IF(VLOOKUP($A106,'Annex 2 EHV charges'!$A:$O,10,FALSE)=0,"",VLOOKUP($A106,'Annex 2 EHV charges'!$A:$O,10,FALSE)),"")</f>
        <v/>
      </c>
      <c r="H106" s="107" t="str">
        <f>IFERROR(IF(VLOOKUP($A106,'Annex 2 EHV charges'!$A:$O,11,FALSE)=0,"",VLOOKUP($A106,'Annex 2 EHV charges'!$A:$O,11,FALSE)),"")</f>
        <v/>
      </c>
    </row>
    <row r="107" spans="1:8" ht="12.75" customHeight="1">
      <c r="A107" s="100"/>
      <c r="B107" s="100"/>
      <c r="C107" s="101"/>
      <c r="D107" s="100"/>
      <c r="E107" s="105" t="str">
        <f>IFERROR(IF(VLOOKUP($A107,'Annex 2 EHV charges'!$A:$O,8,FALSE)=0,"",VLOOKUP($A107,'Annex 2 EHV charges'!$A:$O,8,FALSE)),"")</f>
        <v/>
      </c>
      <c r="F107" s="106" t="str">
        <f>IFERROR(IF(VLOOKUP($A107,'Annex 2 EHV charges'!$A:$O,9,FALSE)=0,"",VLOOKUP($A107,'Annex 2 EHV charges'!$A:$O,9,FALSE)),"")</f>
        <v/>
      </c>
      <c r="G107" s="107" t="str">
        <f>IFERROR(IF(VLOOKUP($A107,'Annex 2 EHV charges'!$A:$O,10,FALSE)=0,"",VLOOKUP($A107,'Annex 2 EHV charges'!$A:$O,10,FALSE)),"")</f>
        <v/>
      </c>
      <c r="H107" s="107" t="str">
        <f>IFERROR(IF(VLOOKUP($A107,'Annex 2 EHV charges'!$A:$O,11,FALSE)=0,"",VLOOKUP($A107,'Annex 2 EHV charges'!$A:$O,11,FALSE)),"")</f>
        <v/>
      </c>
    </row>
    <row r="108" spans="1:8" ht="12.75" customHeight="1">
      <c r="A108" s="100"/>
      <c r="B108" s="100"/>
      <c r="C108" s="101"/>
      <c r="D108" s="100"/>
      <c r="E108" s="105" t="str">
        <f>IFERROR(IF(VLOOKUP($A108,'Annex 2 EHV charges'!$A:$O,8,FALSE)=0,"",VLOOKUP($A108,'Annex 2 EHV charges'!$A:$O,8,FALSE)),"")</f>
        <v/>
      </c>
      <c r="F108" s="106" t="str">
        <f>IFERROR(IF(VLOOKUP($A108,'Annex 2 EHV charges'!$A:$O,9,FALSE)=0,"",VLOOKUP($A108,'Annex 2 EHV charges'!$A:$O,9,FALSE)),"")</f>
        <v/>
      </c>
      <c r="G108" s="107" t="str">
        <f>IFERROR(IF(VLOOKUP($A108,'Annex 2 EHV charges'!$A:$O,10,FALSE)=0,"",VLOOKUP($A108,'Annex 2 EHV charges'!$A:$O,10,FALSE)),"")</f>
        <v/>
      </c>
      <c r="H108" s="107" t="str">
        <f>IFERROR(IF(VLOOKUP($A108,'Annex 2 EHV charges'!$A:$O,11,FALSE)=0,"",VLOOKUP($A108,'Annex 2 EHV charges'!$A:$O,11,FALSE)),"")</f>
        <v/>
      </c>
    </row>
    <row r="109" spans="1:8" ht="12.75" customHeight="1">
      <c r="A109" s="100"/>
      <c r="B109" s="100"/>
      <c r="C109" s="101"/>
      <c r="D109" s="100"/>
      <c r="E109" s="105" t="str">
        <f>IFERROR(IF(VLOOKUP($A109,'Annex 2 EHV charges'!$A:$O,8,FALSE)=0,"",VLOOKUP($A109,'Annex 2 EHV charges'!$A:$O,8,FALSE)),"")</f>
        <v/>
      </c>
      <c r="F109" s="106" t="str">
        <f>IFERROR(IF(VLOOKUP($A109,'Annex 2 EHV charges'!$A:$O,9,FALSE)=0,"",VLOOKUP($A109,'Annex 2 EHV charges'!$A:$O,9,FALSE)),"")</f>
        <v/>
      </c>
      <c r="G109" s="107" t="str">
        <f>IFERROR(IF(VLOOKUP($A109,'Annex 2 EHV charges'!$A:$O,10,FALSE)=0,"",VLOOKUP($A109,'Annex 2 EHV charges'!$A:$O,10,FALSE)),"")</f>
        <v/>
      </c>
      <c r="H109" s="107" t="str">
        <f>IFERROR(IF(VLOOKUP($A109,'Annex 2 EHV charges'!$A:$O,11,FALSE)=0,"",VLOOKUP($A109,'Annex 2 EHV charges'!$A:$O,11,FALSE)),"")</f>
        <v/>
      </c>
    </row>
    <row r="110" spans="1:8" ht="12.75" customHeight="1">
      <c r="A110" s="100"/>
      <c r="B110" s="100"/>
      <c r="C110" s="101"/>
      <c r="D110" s="100"/>
      <c r="E110" s="105" t="str">
        <f>IFERROR(IF(VLOOKUP($A110,'Annex 2 EHV charges'!$A:$O,8,FALSE)=0,"",VLOOKUP($A110,'Annex 2 EHV charges'!$A:$O,8,FALSE)),"")</f>
        <v/>
      </c>
      <c r="F110" s="106" t="str">
        <f>IFERROR(IF(VLOOKUP($A110,'Annex 2 EHV charges'!$A:$O,9,FALSE)=0,"",VLOOKUP($A110,'Annex 2 EHV charges'!$A:$O,9,FALSE)),"")</f>
        <v/>
      </c>
      <c r="G110" s="107" t="str">
        <f>IFERROR(IF(VLOOKUP($A110,'Annex 2 EHV charges'!$A:$O,10,FALSE)=0,"",VLOOKUP($A110,'Annex 2 EHV charges'!$A:$O,10,FALSE)),"")</f>
        <v/>
      </c>
      <c r="H110" s="107" t="str">
        <f>IFERROR(IF(VLOOKUP($A110,'Annex 2 EHV charges'!$A:$O,11,FALSE)=0,"",VLOOKUP($A110,'Annex 2 EHV charges'!$A:$O,11,FALSE)),"")</f>
        <v/>
      </c>
    </row>
    <row r="111" spans="1:8" ht="12.75" customHeight="1">
      <c r="A111" s="100"/>
      <c r="B111" s="100"/>
      <c r="C111" s="101"/>
      <c r="D111" s="100"/>
      <c r="E111" s="105" t="str">
        <f>IFERROR(IF(VLOOKUP($A111,'Annex 2 EHV charges'!$A:$O,8,FALSE)=0,"",VLOOKUP($A111,'Annex 2 EHV charges'!$A:$O,8,FALSE)),"")</f>
        <v/>
      </c>
      <c r="F111" s="106" t="str">
        <f>IFERROR(IF(VLOOKUP($A111,'Annex 2 EHV charges'!$A:$O,9,FALSE)=0,"",VLOOKUP($A111,'Annex 2 EHV charges'!$A:$O,9,FALSE)),"")</f>
        <v/>
      </c>
      <c r="G111" s="107" t="str">
        <f>IFERROR(IF(VLOOKUP($A111,'Annex 2 EHV charges'!$A:$O,10,FALSE)=0,"",VLOOKUP($A111,'Annex 2 EHV charges'!$A:$O,10,FALSE)),"")</f>
        <v/>
      </c>
      <c r="H111" s="107" t="str">
        <f>IFERROR(IF(VLOOKUP($A111,'Annex 2 EHV charges'!$A:$O,11,FALSE)=0,"",VLOOKUP($A111,'Annex 2 EHV charges'!$A:$O,11,FALSE)),"")</f>
        <v/>
      </c>
    </row>
    <row r="112" spans="1:8" ht="12.75" customHeight="1">
      <c r="A112" s="100"/>
      <c r="B112" s="100"/>
      <c r="C112" s="101"/>
      <c r="D112" s="100"/>
      <c r="E112" s="105" t="str">
        <f>IFERROR(IF(VLOOKUP($A112,'Annex 2 EHV charges'!$A:$O,8,FALSE)=0,"",VLOOKUP($A112,'Annex 2 EHV charges'!$A:$O,8,FALSE)),"")</f>
        <v/>
      </c>
      <c r="F112" s="106" t="str">
        <f>IFERROR(IF(VLOOKUP($A112,'Annex 2 EHV charges'!$A:$O,9,FALSE)=0,"",VLOOKUP($A112,'Annex 2 EHV charges'!$A:$O,9,FALSE)),"")</f>
        <v/>
      </c>
      <c r="G112" s="107" t="str">
        <f>IFERROR(IF(VLOOKUP($A112,'Annex 2 EHV charges'!$A:$O,10,FALSE)=0,"",VLOOKUP($A112,'Annex 2 EHV charges'!$A:$O,10,FALSE)),"")</f>
        <v/>
      </c>
      <c r="H112" s="107" t="str">
        <f>IFERROR(IF(VLOOKUP($A112,'Annex 2 EHV charges'!$A:$O,11,FALSE)=0,"",VLOOKUP($A112,'Annex 2 EHV charges'!$A:$O,11,FALSE)),"")</f>
        <v/>
      </c>
    </row>
    <row r="113" spans="1:8" ht="12.75" customHeight="1">
      <c r="A113" s="100"/>
      <c r="B113" s="100"/>
      <c r="C113" s="101"/>
      <c r="D113" s="100"/>
      <c r="E113" s="105" t="str">
        <f>IFERROR(IF(VLOOKUP($A113,'Annex 2 EHV charges'!$A:$O,8,FALSE)=0,"",VLOOKUP($A113,'Annex 2 EHV charges'!$A:$O,8,FALSE)),"")</f>
        <v/>
      </c>
      <c r="F113" s="106" t="str">
        <f>IFERROR(IF(VLOOKUP($A113,'Annex 2 EHV charges'!$A:$O,9,FALSE)=0,"",VLOOKUP($A113,'Annex 2 EHV charges'!$A:$O,9,FALSE)),"")</f>
        <v/>
      </c>
      <c r="G113" s="107" t="str">
        <f>IFERROR(IF(VLOOKUP($A113,'Annex 2 EHV charges'!$A:$O,10,FALSE)=0,"",VLOOKUP($A113,'Annex 2 EHV charges'!$A:$O,10,FALSE)),"")</f>
        <v/>
      </c>
      <c r="H113" s="107" t="str">
        <f>IFERROR(IF(VLOOKUP($A113,'Annex 2 EHV charges'!$A:$O,11,FALSE)=0,"",VLOOKUP($A113,'Annex 2 EHV charges'!$A:$O,11,FALSE)),"")</f>
        <v/>
      </c>
    </row>
    <row r="114" spans="1:8" ht="12.75" customHeight="1">
      <c r="A114" s="100"/>
      <c r="B114" s="100"/>
      <c r="C114" s="101"/>
      <c r="D114" s="100"/>
      <c r="E114" s="105" t="str">
        <f>IFERROR(IF(VLOOKUP($A114,'Annex 2 EHV charges'!$A:$O,8,FALSE)=0,"",VLOOKUP($A114,'Annex 2 EHV charges'!$A:$O,8,FALSE)),"")</f>
        <v/>
      </c>
      <c r="F114" s="106" t="str">
        <f>IFERROR(IF(VLOOKUP($A114,'Annex 2 EHV charges'!$A:$O,9,FALSE)=0,"",VLOOKUP($A114,'Annex 2 EHV charges'!$A:$O,9,FALSE)),"")</f>
        <v/>
      </c>
      <c r="G114" s="107" t="str">
        <f>IFERROR(IF(VLOOKUP($A114,'Annex 2 EHV charges'!$A:$O,10,FALSE)=0,"",VLOOKUP($A114,'Annex 2 EHV charges'!$A:$O,10,FALSE)),"")</f>
        <v/>
      </c>
      <c r="H114" s="107" t="str">
        <f>IFERROR(IF(VLOOKUP($A114,'Annex 2 EHV charges'!$A:$O,11,FALSE)=0,"",VLOOKUP($A114,'Annex 2 EHV charges'!$A:$O,11,FALSE)),"")</f>
        <v/>
      </c>
    </row>
    <row r="115" spans="1:8" ht="12.75" customHeight="1">
      <c r="A115" s="100"/>
      <c r="B115" s="100"/>
      <c r="C115" s="101"/>
      <c r="D115" s="100"/>
      <c r="E115" s="105" t="str">
        <f>IFERROR(IF(VLOOKUP($A115,'Annex 2 EHV charges'!$A:$O,8,FALSE)=0,"",VLOOKUP($A115,'Annex 2 EHV charges'!$A:$O,8,FALSE)),"")</f>
        <v/>
      </c>
      <c r="F115" s="106" t="str">
        <f>IFERROR(IF(VLOOKUP($A115,'Annex 2 EHV charges'!$A:$O,9,FALSE)=0,"",VLOOKUP($A115,'Annex 2 EHV charges'!$A:$O,9,FALSE)),"")</f>
        <v/>
      </c>
      <c r="G115" s="107" t="str">
        <f>IFERROR(IF(VLOOKUP($A115,'Annex 2 EHV charges'!$A:$O,10,FALSE)=0,"",VLOOKUP($A115,'Annex 2 EHV charges'!$A:$O,10,FALSE)),"")</f>
        <v/>
      </c>
      <c r="H115" s="107" t="str">
        <f>IFERROR(IF(VLOOKUP($A115,'Annex 2 EHV charges'!$A:$O,11,FALSE)=0,"",VLOOKUP($A115,'Annex 2 EHV charges'!$A:$O,11,FALSE)),"")</f>
        <v/>
      </c>
    </row>
    <row r="116" spans="1:8" ht="12.75" customHeight="1">
      <c r="A116" s="100"/>
      <c r="B116" s="100"/>
      <c r="C116" s="101"/>
      <c r="D116" s="100"/>
      <c r="E116" s="105" t="str">
        <f>IFERROR(IF(VLOOKUP($A116,'Annex 2 EHV charges'!$A:$O,8,FALSE)=0,"",VLOOKUP($A116,'Annex 2 EHV charges'!$A:$O,8,FALSE)),"")</f>
        <v/>
      </c>
      <c r="F116" s="106" t="str">
        <f>IFERROR(IF(VLOOKUP($A116,'Annex 2 EHV charges'!$A:$O,9,FALSE)=0,"",VLOOKUP($A116,'Annex 2 EHV charges'!$A:$O,9,FALSE)),"")</f>
        <v/>
      </c>
      <c r="G116" s="107" t="str">
        <f>IFERROR(IF(VLOOKUP($A116,'Annex 2 EHV charges'!$A:$O,10,FALSE)=0,"",VLOOKUP($A116,'Annex 2 EHV charges'!$A:$O,10,FALSE)),"")</f>
        <v/>
      </c>
      <c r="H116" s="107" t="str">
        <f>IFERROR(IF(VLOOKUP($A116,'Annex 2 EHV charges'!$A:$O,11,FALSE)=0,"",VLOOKUP($A116,'Annex 2 EHV charges'!$A:$O,11,FALSE)),"")</f>
        <v/>
      </c>
    </row>
    <row r="117" spans="1:8" ht="12.75" customHeight="1">
      <c r="A117" s="100"/>
      <c r="B117" s="100"/>
      <c r="C117" s="101"/>
      <c r="D117" s="100"/>
      <c r="E117" s="105" t="str">
        <f>IFERROR(IF(VLOOKUP($A117,'Annex 2 EHV charges'!$A:$O,8,FALSE)=0,"",VLOOKUP($A117,'Annex 2 EHV charges'!$A:$O,8,FALSE)),"")</f>
        <v/>
      </c>
      <c r="F117" s="106" t="str">
        <f>IFERROR(IF(VLOOKUP($A117,'Annex 2 EHV charges'!$A:$O,9,FALSE)=0,"",VLOOKUP($A117,'Annex 2 EHV charges'!$A:$O,9,FALSE)),"")</f>
        <v/>
      </c>
      <c r="G117" s="107" t="str">
        <f>IFERROR(IF(VLOOKUP($A117,'Annex 2 EHV charges'!$A:$O,10,FALSE)=0,"",VLOOKUP($A117,'Annex 2 EHV charges'!$A:$O,10,FALSE)),"")</f>
        <v/>
      </c>
      <c r="H117" s="107" t="str">
        <f>IFERROR(IF(VLOOKUP($A117,'Annex 2 EHV charges'!$A:$O,11,FALSE)=0,"",VLOOKUP($A117,'Annex 2 EHV charges'!$A:$O,11,FALSE)),"")</f>
        <v/>
      </c>
    </row>
    <row r="118" spans="1:8" ht="12.75" customHeight="1">
      <c r="A118" s="100"/>
      <c r="B118" s="100"/>
      <c r="C118" s="101"/>
      <c r="D118" s="100"/>
      <c r="E118" s="105" t="str">
        <f>IFERROR(IF(VLOOKUP($A118,'Annex 2 EHV charges'!$A:$O,8,FALSE)=0,"",VLOOKUP($A118,'Annex 2 EHV charges'!$A:$O,8,FALSE)),"")</f>
        <v/>
      </c>
      <c r="F118" s="106" t="str">
        <f>IFERROR(IF(VLOOKUP($A118,'Annex 2 EHV charges'!$A:$O,9,FALSE)=0,"",VLOOKUP($A118,'Annex 2 EHV charges'!$A:$O,9,FALSE)),"")</f>
        <v/>
      </c>
      <c r="G118" s="107" t="str">
        <f>IFERROR(IF(VLOOKUP($A118,'Annex 2 EHV charges'!$A:$O,10,FALSE)=0,"",VLOOKUP($A118,'Annex 2 EHV charges'!$A:$O,10,FALSE)),"")</f>
        <v/>
      </c>
      <c r="H118" s="107" t="str">
        <f>IFERROR(IF(VLOOKUP($A118,'Annex 2 EHV charges'!$A:$O,11,FALSE)=0,"",VLOOKUP($A118,'Annex 2 EHV charges'!$A:$O,11,FALSE)),"")</f>
        <v/>
      </c>
    </row>
    <row r="119" spans="1:8" ht="12.75" customHeight="1">
      <c r="A119" s="100"/>
      <c r="B119" s="100"/>
      <c r="C119" s="101"/>
      <c r="D119" s="100"/>
      <c r="E119" s="105" t="str">
        <f>IFERROR(IF(VLOOKUP($A119,'Annex 2 EHV charges'!$A:$O,8,FALSE)=0,"",VLOOKUP($A119,'Annex 2 EHV charges'!$A:$O,8,FALSE)),"")</f>
        <v/>
      </c>
      <c r="F119" s="106" t="str">
        <f>IFERROR(IF(VLOOKUP($A119,'Annex 2 EHV charges'!$A:$O,9,FALSE)=0,"",VLOOKUP($A119,'Annex 2 EHV charges'!$A:$O,9,FALSE)),"")</f>
        <v/>
      </c>
      <c r="G119" s="107" t="str">
        <f>IFERROR(IF(VLOOKUP($A119,'Annex 2 EHV charges'!$A:$O,10,FALSE)=0,"",VLOOKUP($A119,'Annex 2 EHV charges'!$A:$O,10,FALSE)),"")</f>
        <v/>
      </c>
      <c r="H119" s="107" t="str">
        <f>IFERROR(IF(VLOOKUP($A119,'Annex 2 EHV charges'!$A:$O,11,FALSE)=0,"",VLOOKUP($A119,'Annex 2 EHV charges'!$A:$O,11,FALSE)),"")</f>
        <v/>
      </c>
    </row>
    <row r="120" spans="1:8" ht="12.75" customHeight="1">
      <c r="A120" s="100"/>
      <c r="B120" s="100"/>
      <c r="C120" s="101"/>
      <c r="D120" s="100"/>
      <c r="E120" s="105" t="str">
        <f>IFERROR(IF(VLOOKUP($A120,'Annex 2 EHV charges'!$A:$O,8,FALSE)=0,"",VLOOKUP($A120,'Annex 2 EHV charges'!$A:$O,8,FALSE)),"")</f>
        <v/>
      </c>
      <c r="F120" s="106" t="str">
        <f>IFERROR(IF(VLOOKUP($A120,'Annex 2 EHV charges'!$A:$O,9,FALSE)=0,"",VLOOKUP($A120,'Annex 2 EHV charges'!$A:$O,9,FALSE)),"")</f>
        <v/>
      </c>
      <c r="G120" s="107" t="str">
        <f>IFERROR(IF(VLOOKUP($A120,'Annex 2 EHV charges'!$A:$O,10,FALSE)=0,"",VLOOKUP($A120,'Annex 2 EHV charges'!$A:$O,10,FALSE)),"")</f>
        <v/>
      </c>
      <c r="H120" s="107" t="str">
        <f>IFERROR(IF(VLOOKUP($A120,'Annex 2 EHV charges'!$A:$O,11,FALSE)=0,"",VLOOKUP($A120,'Annex 2 EHV charges'!$A:$O,11,FALSE)),"")</f>
        <v/>
      </c>
    </row>
    <row r="121" spans="1:8" ht="12.75" customHeight="1">
      <c r="A121" s="100"/>
      <c r="B121" s="100"/>
      <c r="C121" s="101"/>
      <c r="D121" s="100"/>
      <c r="E121" s="105" t="str">
        <f>IFERROR(IF(VLOOKUP($A121,'Annex 2 EHV charges'!$A:$O,8,FALSE)=0,"",VLOOKUP($A121,'Annex 2 EHV charges'!$A:$O,8,FALSE)),"")</f>
        <v/>
      </c>
      <c r="F121" s="106" t="str">
        <f>IFERROR(IF(VLOOKUP($A121,'Annex 2 EHV charges'!$A:$O,9,FALSE)=0,"",VLOOKUP($A121,'Annex 2 EHV charges'!$A:$O,9,FALSE)),"")</f>
        <v/>
      </c>
      <c r="G121" s="107" t="str">
        <f>IFERROR(IF(VLOOKUP($A121,'Annex 2 EHV charges'!$A:$O,10,FALSE)=0,"",VLOOKUP($A121,'Annex 2 EHV charges'!$A:$O,10,FALSE)),"")</f>
        <v/>
      </c>
      <c r="H121" s="107" t="str">
        <f>IFERROR(IF(VLOOKUP($A121,'Annex 2 EHV charges'!$A:$O,11,FALSE)=0,"",VLOOKUP($A121,'Annex 2 EHV charges'!$A:$O,11,FALSE)),"")</f>
        <v/>
      </c>
    </row>
    <row r="122" spans="1:8" ht="12.75" customHeight="1">
      <c r="A122" s="100"/>
      <c r="B122" s="100"/>
      <c r="C122" s="101"/>
      <c r="D122" s="100"/>
      <c r="E122" s="105" t="str">
        <f>IFERROR(IF(VLOOKUP($A122,'Annex 2 EHV charges'!$A:$O,8,FALSE)=0,"",VLOOKUP($A122,'Annex 2 EHV charges'!$A:$O,8,FALSE)),"")</f>
        <v/>
      </c>
      <c r="F122" s="106" t="str">
        <f>IFERROR(IF(VLOOKUP($A122,'Annex 2 EHV charges'!$A:$O,9,FALSE)=0,"",VLOOKUP($A122,'Annex 2 EHV charges'!$A:$O,9,FALSE)),"")</f>
        <v/>
      </c>
      <c r="G122" s="107" t="str">
        <f>IFERROR(IF(VLOOKUP($A122,'Annex 2 EHV charges'!$A:$O,10,FALSE)=0,"",VLOOKUP($A122,'Annex 2 EHV charges'!$A:$O,10,FALSE)),"")</f>
        <v/>
      </c>
      <c r="H122" s="107" t="str">
        <f>IFERROR(IF(VLOOKUP($A122,'Annex 2 EHV charges'!$A:$O,11,FALSE)=0,"",VLOOKUP($A122,'Annex 2 EHV charges'!$A:$O,11,FALSE)),"")</f>
        <v/>
      </c>
    </row>
    <row r="123" spans="1:8" ht="12.75" customHeight="1">
      <c r="A123" s="100"/>
      <c r="B123" s="100"/>
      <c r="C123" s="101"/>
      <c r="D123" s="100"/>
      <c r="E123" s="105" t="str">
        <f>IFERROR(IF(VLOOKUP($A123,'Annex 2 EHV charges'!$A:$O,8,FALSE)=0,"",VLOOKUP($A123,'Annex 2 EHV charges'!$A:$O,8,FALSE)),"")</f>
        <v/>
      </c>
      <c r="F123" s="106" t="str">
        <f>IFERROR(IF(VLOOKUP($A123,'Annex 2 EHV charges'!$A:$O,9,FALSE)=0,"",VLOOKUP($A123,'Annex 2 EHV charges'!$A:$O,9,FALSE)),"")</f>
        <v/>
      </c>
      <c r="G123" s="107" t="str">
        <f>IFERROR(IF(VLOOKUP($A123,'Annex 2 EHV charges'!$A:$O,10,FALSE)=0,"",VLOOKUP($A123,'Annex 2 EHV charges'!$A:$O,10,FALSE)),"")</f>
        <v/>
      </c>
      <c r="H123" s="107" t="str">
        <f>IFERROR(IF(VLOOKUP($A123,'Annex 2 EHV charges'!$A:$O,11,FALSE)=0,"",VLOOKUP($A123,'Annex 2 EHV charges'!$A:$O,11,FALSE)),"")</f>
        <v/>
      </c>
    </row>
    <row r="124" spans="1:8" ht="12.75" customHeight="1">
      <c r="A124" s="100"/>
      <c r="B124" s="100"/>
      <c r="C124" s="101"/>
      <c r="D124" s="100"/>
      <c r="E124" s="105" t="str">
        <f>IFERROR(IF(VLOOKUP($A124,'Annex 2 EHV charges'!$A:$O,8,FALSE)=0,"",VLOOKUP($A124,'Annex 2 EHV charges'!$A:$O,8,FALSE)),"")</f>
        <v/>
      </c>
      <c r="F124" s="106" t="str">
        <f>IFERROR(IF(VLOOKUP($A124,'Annex 2 EHV charges'!$A:$O,9,FALSE)=0,"",VLOOKUP($A124,'Annex 2 EHV charges'!$A:$O,9,FALSE)),"")</f>
        <v/>
      </c>
      <c r="G124" s="107" t="str">
        <f>IFERROR(IF(VLOOKUP($A124,'Annex 2 EHV charges'!$A:$O,10,FALSE)=0,"",VLOOKUP($A124,'Annex 2 EHV charges'!$A:$O,10,FALSE)),"")</f>
        <v/>
      </c>
      <c r="H124" s="107" t="str">
        <f>IFERROR(IF(VLOOKUP($A124,'Annex 2 EHV charges'!$A:$O,11,FALSE)=0,"",VLOOKUP($A124,'Annex 2 EHV charges'!$A:$O,11,FALSE)),"")</f>
        <v/>
      </c>
    </row>
    <row r="125" spans="1:8" ht="12.75" customHeight="1">
      <c r="A125" s="100"/>
      <c r="B125" s="100"/>
      <c r="C125" s="101"/>
      <c r="D125" s="100"/>
      <c r="E125" s="105" t="str">
        <f>IFERROR(IF(VLOOKUP($A125,'Annex 2 EHV charges'!$A:$O,8,FALSE)=0,"",VLOOKUP($A125,'Annex 2 EHV charges'!$A:$O,8,FALSE)),"")</f>
        <v/>
      </c>
      <c r="F125" s="106" t="str">
        <f>IFERROR(IF(VLOOKUP($A125,'Annex 2 EHV charges'!$A:$O,9,FALSE)=0,"",VLOOKUP($A125,'Annex 2 EHV charges'!$A:$O,9,FALSE)),"")</f>
        <v/>
      </c>
      <c r="G125" s="107" t="str">
        <f>IFERROR(IF(VLOOKUP($A125,'Annex 2 EHV charges'!$A:$O,10,FALSE)=0,"",VLOOKUP($A125,'Annex 2 EHV charges'!$A:$O,10,FALSE)),"")</f>
        <v/>
      </c>
      <c r="H125" s="107" t="str">
        <f>IFERROR(IF(VLOOKUP($A125,'Annex 2 EHV charges'!$A:$O,11,FALSE)=0,"",VLOOKUP($A125,'Annex 2 EHV charges'!$A:$O,11,FALSE)),"")</f>
        <v/>
      </c>
    </row>
    <row r="126" spans="1:8" ht="12.75" customHeight="1">
      <c r="A126" s="100"/>
      <c r="B126" s="100"/>
      <c r="C126" s="101"/>
      <c r="D126" s="100"/>
      <c r="E126" s="105" t="str">
        <f>IFERROR(IF(VLOOKUP($A126,'Annex 2 EHV charges'!$A:$O,8,FALSE)=0,"",VLOOKUP($A126,'Annex 2 EHV charges'!$A:$O,8,FALSE)),"")</f>
        <v/>
      </c>
      <c r="F126" s="106" t="str">
        <f>IFERROR(IF(VLOOKUP($A126,'Annex 2 EHV charges'!$A:$O,9,FALSE)=0,"",VLOOKUP($A126,'Annex 2 EHV charges'!$A:$O,9,FALSE)),"")</f>
        <v/>
      </c>
      <c r="G126" s="107" t="str">
        <f>IFERROR(IF(VLOOKUP($A126,'Annex 2 EHV charges'!$A:$O,10,FALSE)=0,"",VLOOKUP($A126,'Annex 2 EHV charges'!$A:$O,10,FALSE)),"")</f>
        <v/>
      </c>
      <c r="H126" s="107" t="str">
        <f>IFERROR(IF(VLOOKUP($A126,'Annex 2 EHV charges'!$A:$O,11,FALSE)=0,"",VLOOKUP($A126,'Annex 2 EHV charges'!$A:$O,11,FALSE)),"")</f>
        <v/>
      </c>
    </row>
    <row r="127" spans="1:8" ht="12.75" customHeight="1">
      <c r="A127" s="100"/>
      <c r="B127" s="100"/>
      <c r="C127" s="101"/>
      <c r="D127" s="100"/>
      <c r="E127" s="105" t="str">
        <f>IFERROR(IF(VLOOKUP($A127,'Annex 2 EHV charges'!$A:$O,8,FALSE)=0,"",VLOOKUP($A127,'Annex 2 EHV charges'!$A:$O,8,FALSE)),"")</f>
        <v/>
      </c>
      <c r="F127" s="106" t="str">
        <f>IFERROR(IF(VLOOKUP($A127,'Annex 2 EHV charges'!$A:$O,9,FALSE)=0,"",VLOOKUP($A127,'Annex 2 EHV charges'!$A:$O,9,FALSE)),"")</f>
        <v/>
      </c>
      <c r="G127" s="107" t="str">
        <f>IFERROR(IF(VLOOKUP($A127,'Annex 2 EHV charges'!$A:$O,10,FALSE)=0,"",VLOOKUP($A127,'Annex 2 EHV charges'!$A:$O,10,FALSE)),"")</f>
        <v/>
      </c>
      <c r="H127" s="107" t="str">
        <f>IFERROR(IF(VLOOKUP($A127,'Annex 2 EHV charges'!$A:$O,11,FALSE)=0,"",VLOOKUP($A127,'Annex 2 EHV charges'!$A:$O,11,FALSE)),"")</f>
        <v/>
      </c>
    </row>
    <row r="128" spans="1:8" ht="12.75" customHeight="1">
      <c r="A128" s="100"/>
      <c r="B128" s="100"/>
      <c r="C128" s="101"/>
      <c r="D128" s="100"/>
      <c r="E128" s="105" t="str">
        <f>IFERROR(IF(VLOOKUP($A128,'Annex 2 EHV charges'!$A:$O,8,FALSE)=0,"",VLOOKUP($A128,'Annex 2 EHV charges'!$A:$O,8,FALSE)),"")</f>
        <v/>
      </c>
      <c r="F128" s="106" t="str">
        <f>IFERROR(IF(VLOOKUP($A128,'Annex 2 EHV charges'!$A:$O,9,FALSE)=0,"",VLOOKUP($A128,'Annex 2 EHV charges'!$A:$O,9,FALSE)),"")</f>
        <v/>
      </c>
      <c r="G128" s="107" t="str">
        <f>IFERROR(IF(VLOOKUP($A128,'Annex 2 EHV charges'!$A:$O,10,FALSE)=0,"",VLOOKUP($A128,'Annex 2 EHV charges'!$A:$O,10,FALSE)),"")</f>
        <v/>
      </c>
      <c r="H128" s="107" t="str">
        <f>IFERROR(IF(VLOOKUP($A128,'Annex 2 EHV charges'!$A:$O,11,FALSE)=0,"",VLOOKUP($A128,'Annex 2 EHV charges'!$A:$O,11,FALSE)),"")</f>
        <v/>
      </c>
    </row>
    <row r="129" spans="1:8" ht="12.75" customHeight="1">
      <c r="A129" s="100"/>
      <c r="B129" s="100"/>
      <c r="C129" s="101"/>
      <c r="D129" s="100"/>
      <c r="E129" s="105" t="str">
        <f>IFERROR(IF(VLOOKUP($A129,'Annex 2 EHV charges'!$A:$O,8,FALSE)=0,"",VLOOKUP($A129,'Annex 2 EHV charges'!$A:$O,8,FALSE)),"")</f>
        <v/>
      </c>
      <c r="F129" s="106" t="str">
        <f>IFERROR(IF(VLOOKUP($A129,'Annex 2 EHV charges'!$A:$O,9,FALSE)=0,"",VLOOKUP($A129,'Annex 2 EHV charges'!$A:$O,9,FALSE)),"")</f>
        <v/>
      </c>
      <c r="G129" s="107" t="str">
        <f>IFERROR(IF(VLOOKUP($A129,'Annex 2 EHV charges'!$A:$O,10,FALSE)=0,"",VLOOKUP($A129,'Annex 2 EHV charges'!$A:$O,10,FALSE)),"")</f>
        <v/>
      </c>
      <c r="H129" s="107" t="str">
        <f>IFERROR(IF(VLOOKUP($A129,'Annex 2 EHV charges'!$A:$O,11,FALSE)=0,"",VLOOKUP($A129,'Annex 2 EHV charges'!$A:$O,11,FALSE)),"")</f>
        <v/>
      </c>
    </row>
    <row r="130" spans="1:8" ht="12.75" customHeight="1">
      <c r="A130" s="100"/>
      <c r="B130" s="100"/>
      <c r="C130" s="101"/>
      <c r="D130" s="100"/>
      <c r="E130" s="105" t="str">
        <f>IFERROR(IF(VLOOKUP($A130,'Annex 2 EHV charges'!$A:$O,8,FALSE)=0,"",VLOOKUP($A130,'Annex 2 EHV charges'!$A:$O,8,FALSE)),"")</f>
        <v/>
      </c>
      <c r="F130" s="106" t="str">
        <f>IFERROR(IF(VLOOKUP($A130,'Annex 2 EHV charges'!$A:$O,9,FALSE)=0,"",VLOOKUP($A130,'Annex 2 EHV charges'!$A:$O,9,FALSE)),"")</f>
        <v/>
      </c>
      <c r="G130" s="107" t="str">
        <f>IFERROR(IF(VLOOKUP($A130,'Annex 2 EHV charges'!$A:$O,10,FALSE)=0,"",VLOOKUP($A130,'Annex 2 EHV charges'!$A:$O,10,FALSE)),"")</f>
        <v/>
      </c>
      <c r="H130" s="107" t="str">
        <f>IFERROR(IF(VLOOKUP($A130,'Annex 2 EHV charges'!$A:$O,11,FALSE)=0,"",VLOOKUP($A130,'Annex 2 EHV charges'!$A:$O,11,FALSE)),"")</f>
        <v/>
      </c>
    </row>
    <row r="131" spans="1:8" ht="12.75" customHeight="1">
      <c r="A131" s="100"/>
      <c r="B131" s="100"/>
      <c r="C131" s="101"/>
      <c r="D131" s="100"/>
      <c r="E131" s="105" t="str">
        <f>IFERROR(IF(VLOOKUP($A131,'Annex 2 EHV charges'!$A:$O,8,FALSE)=0,"",VLOOKUP($A131,'Annex 2 EHV charges'!$A:$O,8,FALSE)),"")</f>
        <v/>
      </c>
      <c r="F131" s="106" t="str">
        <f>IFERROR(IF(VLOOKUP($A131,'Annex 2 EHV charges'!$A:$O,9,FALSE)=0,"",VLOOKUP($A131,'Annex 2 EHV charges'!$A:$O,9,FALSE)),"")</f>
        <v/>
      </c>
      <c r="G131" s="107" t="str">
        <f>IFERROR(IF(VLOOKUP($A131,'Annex 2 EHV charges'!$A:$O,10,FALSE)=0,"",VLOOKUP($A131,'Annex 2 EHV charges'!$A:$O,10,FALSE)),"")</f>
        <v/>
      </c>
      <c r="H131" s="107" t="str">
        <f>IFERROR(IF(VLOOKUP($A131,'Annex 2 EHV charges'!$A:$O,11,FALSE)=0,"",VLOOKUP($A131,'Annex 2 EHV charges'!$A:$O,11,FALSE)),"")</f>
        <v/>
      </c>
    </row>
    <row r="132" spans="1:8" ht="12.75" customHeight="1">
      <c r="A132" s="100"/>
      <c r="B132" s="100"/>
      <c r="C132" s="101"/>
      <c r="D132" s="100"/>
      <c r="E132" s="105" t="str">
        <f>IFERROR(IF(VLOOKUP($A132,'Annex 2 EHV charges'!$A:$O,8,FALSE)=0,"",VLOOKUP($A132,'Annex 2 EHV charges'!$A:$O,8,FALSE)),"")</f>
        <v/>
      </c>
      <c r="F132" s="106" t="str">
        <f>IFERROR(IF(VLOOKUP($A132,'Annex 2 EHV charges'!$A:$O,9,FALSE)=0,"",VLOOKUP($A132,'Annex 2 EHV charges'!$A:$O,9,FALSE)),"")</f>
        <v/>
      </c>
      <c r="G132" s="107" t="str">
        <f>IFERROR(IF(VLOOKUP($A132,'Annex 2 EHV charges'!$A:$O,10,FALSE)=0,"",VLOOKUP($A132,'Annex 2 EHV charges'!$A:$O,10,FALSE)),"")</f>
        <v/>
      </c>
      <c r="H132" s="107" t="str">
        <f>IFERROR(IF(VLOOKUP($A132,'Annex 2 EHV charges'!$A:$O,11,FALSE)=0,"",VLOOKUP($A132,'Annex 2 EHV charges'!$A:$O,11,FALSE)),"")</f>
        <v/>
      </c>
    </row>
    <row r="133" spans="1:8" ht="12.75" customHeight="1">
      <c r="A133" s="100"/>
      <c r="B133" s="100"/>
      <c r="C133" s="101"/>
      <c r="D133" s="100"/>
      <c r="E133" s="105" t="str">
        <f>IFERROR(IF(VLOOKUP($A133,'Annex 2 EHV charges'!$A:$O,8,FALSE)=0,"",VLOOKUP($A133,'Annex 2 EHV charges'!$A:$O,8,FALSE)),"")</f>
        <v/>
      </c>
      <c r="F133" s="106" t="str">
        <f>IFERROR(IF(VLOOKUP($A133,'Annex 2 EHV charges'!$A:$O,9,FALSE)=0,"",VLOOKUP($A133,'Annex 2 EHV charges'!$A:$O,9,FALSE)),"")</f>
        <v/>
      </c>
      <c r="G133" s="107" t="str">
        <f>IFERROR(IF(VLOOKUP($A133,'Annex 2 EHV charges'!$A:$O,10,FALSE)=0,"",VLOOKUP($A133,'Annex 2 EHV charges'!$A:$O,10,FALSE)),"")</f>
        <v/>
      </c>
      <c r="H133" s="107" t="str">
        <f>IFERROR(IF(VLOOKUP($A133,'Annex 2 EHV charges'!$A:$O,11,FALSE)=0,"",VLOOKUP($A133,'Annex 2 EHV charges'!$A:$O,11,FALSE)),"")</f>
        <v/>
      </c>
    </row>
    <row r="134" spans="1:8" ht="12.75" customHeight="1">
      <c r="A134" s="100"/>
      <c r="B134" s="100"/>
      <c r="C134" s="101"/>
      <c r="D134" s="100"/>
      <c r="E134" s="105" t="str">
        <f>IFERROR(IF(VLOOKUP($A134,'Annex 2 EHV charges'!$A:$O,8,FALSE)=0,"",VLOOKUP($A134,'Annex 2 EHV charges'!$A:$O,8,FALSE)),"")</f>
        <v/>
      </c>
      <c r="F134" s="106" t="str">
        <f>IFERROR(IF(VLOOKUP($A134,'Annex 2 EHV charges'!$A:$O,9,FALSE)=0,"",VLOOKUP($A134,'Annex 2 EHV charges'!$A:$O,9,FALSE)),"")</f>
        <v/>
      </c>
      <c r="G134" s="107" t="str">
        <f>IFERROR(IF(VLOOKUP($A134,'Annex 2 EHV charges'!$A:$O,10,FALSE)=0,"",VLOOKUP($A134,'Annex 2 EHV charges'!$A:$O,10,FALSE)),"")</f>
        <v/>
      </c>
      <c r="H134" s="107" t="str">
        <f>IFERROR(IF(VLOOKUP($A134,'Annex 2 EHV charges'!$A:$O,11,FALSE)=0,"",VLOOKUP($A134,'Annex 2 EHV charges'!$A:$O,11,FALSE)),"")</f>
        <v/>
      </c>
    </row>
    <row r="135" spans="1:8" ht="12.75" customHeight="1">
      <c r="A135" s="100"/>
      <c r="B135" s="100"/>
      <c r="C135" s="101"/>
      <c r="D135" s="100"/>
      <c r="E135" s="105" t="str">
        <f>IFERROR(IF(VLOOKUP($A135,'Annex 2 EHV charges'!$A:$O,8,FALSE)=0,"",VLOOKUP($A135,'Annex 2 EHV charges'!$A:$O,8,FALSE)),"")</f>
        <v/>
      </c>
      <c r="F135" s="106" t="str">
        <f>IFERROR(IF(VLOOKUP($A135,'Annex 2 EHV charges'!$A:$O,9,FALSE)=0,"",VLOOKUP($A135,'Annex 2 EHV charges'!$A:$O,9,FALSE)),"")</f>
        <v/>
      </c>
      <c r="G135" s="107" t="str">
        <f>IFERROR(IF(VLOOKUP($A135,'Annex 2 EHV charges'!$A:$O,10,FALSE)=0,"",VLOOKUP($A135,'Annex 2 EHV charges'!$A:$O,10,FALSE)),"")</f>
        <v/>
      </c>
      <c r="H135" s="107" t="str">
        <f>IFERROR(IF(VLOOKUP($A135,'Annex 2 EHV charges'!$A:$O,11,FALSE)=0,"",VLOOKUP($A135,'Annex 2 EHV charges'!$A:$O,11,FALSE)),"")</f>
        <v/>
      </c>
    </row>
    <row r="136" spans="1:8" ht="12.75" customHeight="1">
      <c r="A136" s="100"/>
      <c r="B136" s="100"/>
      <c r="C136" s="101"/>
      <c r="D136" s="100"/>
      <c r="E136" s="105" t="str">
        <f>IFERROR(IF(VLOOKUP($A136,'Annex 2 EHV charges'!$A:$O,8,FALSE)=0,"",VLOOKUP($A136,'Annex 2 EHV charges'!$A:$O,8,FALSE)),"")</f>
        <v/>
      </c>
      <c r="F136" s="106" t="str">
        <f>IFERROR(IF(VLOOKUP($A136,'Annex 2 EHV charges'!$A:$O,9,FALSE)=0,"",VLOOKUP($A136,'Annex 2 EHV charges'!$A:$O,9,FALSE)),"")</f>
        <v/>
      </c>
      <c r="G136" s="107" t="str">
        <f>IFERROR(IF(VLOOKUP($A136,'Annex 2 EHV charges'!$A:$O,10,FALSE)=0,"",VLOOKUP($A136,'Annex 2 EHV charges'!$A:$O,10,FALSE)),"")</f>
        <v/>
      </c>
      <c r="H136" s="107" t="str">
        <f>IFERROR(IF(VLOOKUP($A136,'Annex 2 EHV charges'!$A:$O,11,FALSE)=0,"",VLOOKUP($A136,'Annex 2 EHV charges'!$A:$O,11,FALSE)),"")</f>
        <v/>
      </c>
    </row>
    <row r="137" spans="1:8" ht="12.75" customHeight="1">
      <c r="A137" s="100"/>
      <c r="B137" s="100"/>
      <c r="C137" s="101"/>
      <c r="D137" s="100"/>
      <c r="E137" s="105" t="str">
        <f>IFERROR(IF(VLOOKUP($A137,'Annex 2 EHV charges'!$A:$O,8,FALSE)=0,"",VLOOKUP($A137,'Annex 2 EHV charges'!$A:$O,8,FALSE)),"")</f>
        <v/>
      </c>
      <c r="F137" s="106" t="str">
        <f>IFERROR(IF(VLOOKUP($A137,'Annex 2 EHV charges'!$A:$O,9,FALSE)=0,"",VLOOKUP($A137,'Annex 2 EHV charges'!$A:$O,9,FALSE)),"")</f>
        <v/>
      </c>
      <c r="G137" s="107" t="str">
        <f>IFERROR(IF(VLOOKUP($A137,'Annex 2 EHV charges'!$A:$O,10,FALSE)=0,"",VLOOKUP($A137,'Annex 2 EHV charges'!$A:$O,10,FALSE)),"")</f>
        <v/>
      </c>
      <c r="H137" s="107" t="str">
        <f>IFERROR(IF(VLOOKUP($A137,'Annex 2 EHV charges'!$A:$O,11,FALSE)=0,"",VLOOKUP($A137,'Annex 2 EHV charges'!$A:$O,11,FALSE)),"")</f>
        <v/>
      </c>
    </row>
    <row r="138" spans="1:8" ht="12.75" customHeight="1">
      <c r="A138" s="100"/>
      <c r="B138" s="100"/>
      <c r="C138" s="101"/>
      <c r="D138" s="100"/>
      <c r="E138" s="105" t="str">
        <f>IFERROR(IF(VLOOKUP($A138,'Annex 2 EHV charges'!$A:$O,8,FALSE)=0,"",VLOOKUP($A138,'Annex 2 EHV charges'!$A:$O,8,FALSE)),"")</f>
        <v/>
      </c>
      <c r="F138" s="106" t="str">
        <f>IFERROR(IF(VLOOKUP($A138,'Annex 2 EHV charges'!$A:$O,9,FALSE)=0,"",VLOOKUP($A138,'Annex 2 EHV charges'!$A:$O,9,FALSE)),"")</f>
        <v/>
      </c>
      <c r="G138" s="107" t="str">
        <f>IFERROR(IF(VLOOKUP($A138,'Annex 2 EHV charges'!$A:$O,10,FALSE)=0,"",VLOOKUP($A138,'Annex 2 EHV charges'!$A:$O,10,FALSE)),"")</f>
        <v/>
      </c>
      <c r="H138" s="107" t="str">
        <f>IFERROR(IF(VLOOKUP($A138,'Annex 2 EHV charges'!$A:$O,11,FALSE)=0,"",VLOOKUP($A138,'Annex 2 EHV charges'!$A:$O,11,FALSE)),"")</f>
        <v/>
      </c>
    </row>
    <row r="139" spans="1:8" ht="12.75" customHeight="1">
      <c r="A139" s="100"/>
      <c r="B139" s="100"/>
      <c r="C139" s="101"/>
      <c r="D139" s="100"/>
      <c r="E139" s="105" t="str">
        <f>IFERROR(IF(VLOOKUP($A139,'Annex 2 EHV charges'!$A:$O,8,FALSE)=0,"",VLOOKUP($A139,'Annex 2 EHV charges'!$A:$O,8,FALSE)),"")</f>
        <v/>
      </c>
      <c r="F139" s="106" t="str">
        <f>IFERROR(IF(VLOOKUP($A139,'Annex 2 EHV charges'!$A:$O,9,FALSE)=0,"",VLOOKUP($A139,'Annex 2 EHV charges'!$A:$O,9,FALSE)),"")</f>
        <v/>
      </c>
      <c r="G139" s="107" t="str">
        <f>IFERROR(IF(VLOOKUP($A139,'Annex 2 EHV charges'!$A:$O,10,FALSE)=0,"",VLOOKUP($A139,'Annex 2 EHV charges'!$A:$O,10,FALSE)),"")</f>
        <v/>
      </c>
      <c r="H139" s="107" t="str">
        <f>IFERROR(IF(VLOOKUP($A139,'Annex 2 EHV charges'!$A:$O,11,FALSE)=0,"",VLOOKUP($A139,'Annex 2 EHV charges'!$A:$O,11,FALSE)),"")</f>
        <v/>
      </c>
    </row>
    <row r="140" spans="1:8" ht="12.75" customHeight="1">
      <c r="A140" s="100"/>
      <c r="B140" s="100"/>
      <c r="C140" s="101"/>
      <c r="D140" s="100"/>
      <c r="E140" s="105" t="str">
        <f>IFERROR(IF(VLOOKUP($A140,'Annex 2 EHV charges'!$A:$O,8,FALSE)=0,"",VLOOKUP($A140,'Annex 2 EHV charges'!$A:$O,8,FALSE)),"")</f>
        <v/>
      </c>
      <c r="F140" s="106" t="str">
        <f>IFERROR(IF(VLOOKUP($A140,'Annex 2 EHV charges'!$A:$O,9,FALSE)=0,"",VLOOKUP($A140,'Annex 2 EHV charges'!$A:$O,9,FALSE)),"")</f>
        <v/>
      </c>
      <c r="G140" s="107" t="str">
        <f>IFERROR(IF(VLOOKUP($A140,'Annex 2 EHV charges'!$A:$O,10,FALSE)=0,"",VLOOKUP($A140,'Annex 2 EHV charges'!$A:$O,10,FALSE)),"")</f>
        <v/>
      </c>
      <c r="H140" s="107" t="str">
        <f>IFERROR(IF(VLOOKUP($A140,'Annex 2 EHV charges'!$A:$O,11,FALSE)=0,"",VLOOKUP($A140,'Annex 2 EHV charges'!$A:$O,11,FALSE)),"")</f>
        <v/>
      </c>
    </row>
    <row r="141" spans="1:8" ht="12.75" customHeight="1">
      <c r="A141" s="100"/>
      <c r="B141" s="100"/>
      <c r="C141" s="101"/>
      <c r="D141" s="100"/>
      <c r="E141" s="105" t="str">
        <f>IFERROR(IF(VLOOKUP($A141,'Annex 2 EHV charges'!$A:$O,8,FALSE)=0,"",VLOOKUP($A141,'Annex 2 EHV charges'!$A:$O,8,FALSE)),"")</f>
        <v/>
      </c>
      <c r="F141" s="106" t="str">
        <f>IFERROR(IF(VLOOKUP($A141,'Annex 2 EHV charges'!$A:$O,9,FALSE)=0,"",VLOOKUP($A141,'Annex 2 EHV charges'!$A:$O,9,FALSE)),"")</f>
        <v/>
      </c>
      <c r="G141" s="107" t="str">
        <f>IFERROR(IF(VLOOKUP($A141,'Annex 2 EHV charges'!$A:$O,10,FALSE)=0,"",VLOOKUP($A141,'Annex 2 EHV charges'!$A:$O,10,FALSE)),"")</f>
        <v/>
      </c>
      <c r="H141" s="107" t="str">
        <f>IFERROR(IF(VLOOKUP($A141,'Annex 2 EHV charges'!$A:$O,11,FALSE)=0,"",VLOOKUP($A141,'Annex 2 EHV charges'!$A:$O,11,FALSE)),"")</f>
        <v/>
      </c>
    </row>
    <row r="142" spans="1:8" ht="12.75" customHeight="1">
      <c r="A142" s="100"/>
      <c r="B142" s="100"/>
      <c r="C142" s="101"/>
      <c r="D142" s="100"/>
      <c r="E142" s="105" t="str">
        <f>IFERROR(IF(VLOOKUP($A142,'Annex 2 EHV charges'!$A:$O,8,FALSE)=0,"",VLOOKUP($A142,'Annex 2 EHV charges'!$A:$O,8,FALSE)),"")</f>
        <v/>
      </c>
      <c r="F142" s="106" t="str">
        <f>IFERROR(IF(VLOOKUP($A142,'Annex 2 EHV charges'!$A:$O,9,FALSE)=0,"",VLOOKUP($A142,'Annex 2 EHV charges'!$A:$O,9,FALSE)),"")</f>
        <v/>
      </c>
      <c r="G142" s="107" t="str">
        <f>IFERROR(IF(VLOOKUP($A142,'Annex 2 EHV charges'!$A:$O,10,FALSE)=0,"",VLOOKUP($A142,'Annex 2 EHV charges'!$A:$O,10,FALSE)),"")</f>
        <v/>
      </c>
      <c r="H142" s="107" t="str">
        <f>IFERROR(IF(VLOOKUP($A142,'Annex 2 EHV charges'!$A:$O,11,FALSE)=0,"",VLOOKUP($A142,'Annex 2 EHV charges'!$A:$O,11,FALSE)),"")</f>
        <v/>
      </c>
    </row>
    <row r="143" spans="1:8" ht="12.75" customHeight="1">
      <c r="A143" s="100"/>
      <c r="B143" s="100"/>
      <c r="C143" s="101"/>
      <c r="D143" s="100"/>
      <c r="E143" s="105" t="str">
        <f>IFERROR(IF(VLOOKUP($A143,'Annex 2 EHV charges'!$A:$O,8,FALSE)=0,"",VLOOKUP($A143,'Annex 2 EHV charges'!$A:$O,8,FALSE)),"")</f>
        <v/>
      </c>
      <c r="F143" s="106" t="str">
        <f>IFERROR(IF(VLOOKUP($A143,'Annex 2 EHV charges'!$A:$O,9,FALSE)=0,"",VLOOKUP($A143,'Annex 2 EHV charges'!$A:$O,9,FALSE)),"")</f>
        <v/>
      </c>
      <c r="G143" s="107" t="str">
        <f>IFERROR(IF(VLOOKUP($A143,'Annex 2 EHV charges'!$A:$O,10,FALSE)=0,"",VLOOKUP($A143,'Annex 2 EHV charges'!$A:$O,10,FALSE)),"")</f>
        <v/>
      </c>
      <c r="H143" s="107" t="str">
        <f>IFERROR(IF(VLOOKUP($A143,'Annex 2 EHV charges'!$A:$O,11,FALSE)=0,"",VLOOKUP($A143,'Annex 2 EHV charges'!$A:$O,11,FALSE)),"")</f>
        <v/>
      </c>
    </row>
    <row r="144" spans="1:8">
      <c r="A144" s="100"/>
      <c r="B144" s="100"/>
      <c r="C144" s="101"/>
      <c r="D144" s="100"/>
      <c r="E144" s="105" t="str">
        <f>IFERROR(IF(VLOOKUP($A144,'Annex 2 EHV charges'!$A:$O,8,FALSE)=0,"",VLOOKUP($A144,'Annex 2 EHV charges'!$A:$O,8,FALSE)),"")</f>
        <v/>
      </c>
      <c r="F144" s="106" t="str">
        <f>IFERROR(IF(VLOOKUP($A144,'Annex 2 EHV charges'!$A:$O,9,FALSE)=0,"",VLOOKUP($A144,'Annex 2 EHV charges'!$A:$O,9,FALSE)),"")</f>
        <v/>
      </c>
      <c r="G144" s="107" t="str">
        <f>IFERROR(IF(VLOOKUP($A144,'Annex 2 EHV charges'!$A:$O,10,FALSE)=0,"",VLOOKUP($A144,'Annex 2 EHV charges'!$A:$O,10,FALSE)),"")</f>
        <v/>
      </c>
      <c r="H144" s="107" t="str">
        <f>IFERROR(IF(VLOOKUP($A144,'Annex 2 EHV charges'!$A:$O,11,FALSE)=0,"",VLOOKUP($A144,'Annex 2 EHV charges'!$A:$O,11,FALSE)),"")</f>
        <v/>
      </c>
    </row>
    <row r="145" spans="1:8">
      <c r="A145" s="100"/>
      <c r="B145" s="100"/>
      <c r="C145" s="101"/>
      <c r="D145" s="100"/>
      <c r="E145" s="105" t="str">
        <f>IFERROR(IF(VLOOKUP($A145,'Annex 2 EHV charges'!$A:$O,8,FALSE)=0,"",VLOOKUP($A145,'Annex 2 EHV charges'!$A:$O,8,FALSE)),"")</f>
        <v/>
      </c>
      <c r="F145" s="106" t="str">
        <f>IFERROR(IF(VLOOKUP($A145,'Annex 2 EHV charges'!$A:$O,9,FALSE)=0,"",VLOOKUP($A145,'Annex 2 EHV charges'!$A:$O,9,FALSE)),"")</f>
        <v/>
      </c>
      <c r="G145" s="107" t="str">
        <f>IFERROR(IF(VLOOKUP($A145,'Annex 2 EHV charges'!$A:$O,10,FALSE)=0,"",VLOOKUP($A145,'Annex 2 EHV charges'!$A:$O,10,FALSE)),"")</f>
        <v/>
      </c>
      <c r="H145" s="107" t="str">
        <f>IFERROR(IF(VLOOKUP($A145,'Annex 2 EHV charges'!$A:$O,11,FALSE)=0,"",VLOOKUP($A145,'Annex 2 EHV charges'!$A:$O,11,FALSE)),"")</f>
        <v/>
      </c>
    </row>
    <row r="146" spans="1:8">
      <c r="A146" s="100"/>
      <c r="B146" s="100"/>
      <c r="C146" s="101"/>
      <c r="D146" s="100"/>
      <c r="E146" s="105" t="str">
        <f>IFERROR(IF(VLOOKUP($A146,'Annex 2 EHV charges'!$A:$O,8,FALSE)=0,"",VLOOKUP($A146,'Annex 2 EHV charges'!$A:$O,8,FALSE)),"")</f>
        <v/>
      </c>
      <c r="F146" s="106" t="str">
        <f>IFERROR(IF(VLOOKUP($A146,'Annex 2 EHV charges'!$A:$O,9,FALSE)=0,"",VLOOKUP($A146,'Annex 2 EHV charges'!$A:$O,9,FALSE)),"")</f>
        <v/>
      </c>
      <c r="G146" s="107" t="str">
        <f>IFERROR(IF(VLOOKUP($A146,'Annex 2 EHV charges'!$A:$O,10,FALSE)=0,"",VLOOKUP($A146,'Annex 2 EHV charges'!$A:$O,10,FALSE)),"")</f>
        <v/>
      </c>
      <c r="H146" s="107" t="str">
        <f>IFERROR(IF(VLOOKUP($A146,'Annex 2 EHV charges'!$A:$O,11,FALSE)=0,"",VLOOKUP($A146,'Annex 2 EHV charges'!$A:$O,11,FALSE)),"")</f>
        <v/>
      </c>
    </row>
    <row r="147" spans="1:8">
      <c r="A147" s="100"/>
      <c r="B147" s="100"/>
      <c r="C147" s="101"/>
      <c r="D147" s="100"/>
      <c r="E147" s="105" t="str">
        <f>IFERROR(IF(VLOOKUP($A147,'Annex 2 EHV charges'!$A:$O,8,FALSE)=0,"",VLOOKUP($A147,'Annex 2 EHV charges'!$A:$O,8,FALSE)),"")</f>
        <v/>
      </c>
      <c r="F147" s="106" t="str">
        <f>IFERROR(IF(VLOOKUP($A147,'Annex 2 EHV charges'!$A:$O,9,FALSE)=0,"",VLOOKUP($A147,'Annex 2 EHV charges'!$A:$O,9,FALSE)),"")</f>
        <v/>
      </c>
      <c r="G147" s="107" t="str">
        <f>IFERROR(IF(VLOOKUP($A147,'Annex 2 EHV charges'!$A:$O,10,FALSE)=0,"",VLOOKUP($A147,'Annex 2 EHV charges'!$A:$O,10,FALSE)),"")</f>
        <v/>
      </c>
      <c r="H147" s="107" t="str">
        <f>IFERROR(IF(VLOOKUP($A147,'Annex 2 EHV charges'!$A:$O,11,FALSE)=0,"",VLOOKUP($A147,'Annex 2 EHV charges'!$A:$O,11,FALSE)),"")</f>
        <v/>
      </c>
    </row>
    <row r="148" spans="1:8">
      <c r="A148" s="100"/>
      <c r="B148" s="100"/>
      <c r="C148" s="101"/>
      <c r="D148" s="100"/>
      <c r="E148" s="105" t="str">
        <f>IFERROR(IF(VLOOKUP($A148,'Annex 2 EHV charges'!$A:$O,8,FALSE)=0,"",VLOOKUP($A148,'Annex 2 EHV charges'!$A:$O,8,FALSE)),"")</f>
        <v/>
      </c>
      <c r="F148" s="106" t="str">
        <f>IFERROR(IF(VLOOKUP($A148,'Annex 2 EHV charges'!$A:$O,9,FALSE)=0,"",VLOOKUP($A148,'Annex 2 EHV charges'!$A:$O,9,FALSE)),"")</f>
        <v/>
      </c>
      <c r="G148" s="107" t="str">
        <f>IFERROR(IF(VLOOKUP($A148,'Annex 2 EHV charges'!$A:$O,10,FALSE)=0,"",VLOOKUP($A148,'Annex 2 EHV charges'!$A:$O,10,FALSE)),"")</f>
        <v/>
      </c>
      <c r="H148" s="107" t="str">
        <f>IFERROR(IF(VLOOKUP($A148,'Annex 2 EHV charges'!$A:$O,11,FALSE)=0,"",VLOOKUP($A148,'Annex 2 EHV charges'!$A:$O,11,FALSE)),"")</f>
        <v/>
      </c>
    </row>
    <row r="149" spans="1:8">
      <c r="A149" s="100"/>
      <c r="B149" s="100"/>
      <c r="C149" s="101"/>
      <c r="D149" s="100"/>
      <c r="E149" s="105" t="str">
        <f>IFERROR(IF(VLOOKUP($A149,'Annex 2 EHV charges'!$A:$O,8,FALSE)=0,"",VLOOKUP($A149,'Annex 2 EHV charges'!$A:$O,8,FALSE)),"")</f>
        <v/>
      </c>
      <c r="F149" s="106" t="str">
        <f>IFERROR(IF(VLOOKUP($A149,'Annex 2 EHV charges'!$A:$O,9,FALSE)=0,"",VLOOKUP($A149,'Annex 2 EHV charges'!$A:$O,9,FALSE)),"")</f>
        <v/>
      </c>
      <c r="G149" s="107" t="str">
        <f>IFERROR(IF(VLOOKUP($A149,'Annex 2 EHV charges'!$A:$O,10,FALSE)=0,"",VLOOKUP($A149,'Annex 2 EHV charges'!$A:$O,10,FALSE)),"")</f>
        <v/>
      </c>
      <c r="H149" s="107" t="str">
        <f>IFERROR(IF(VLOOKUP($A149,'Annex 2 EHV charges'!$A:$O,11,FALSE)=0,"",VLOOKUP($A149,'Annex 2 EHV charges'!$A:$O,11,FALSE)),"")</f>
        <v/>
      </c>
    </row>
    <row r="150" spans="1:8">
      <c r="A150" s="100"/>
      <c r="B150" s="100"/>
      <c r="C150" s="101"/>
      <c r="D150" s="100"/>
      <c r="E150" s="105" t="str">
        <f>IFERROR(IF(VLOOKUP($A150,'Annex 2 EHV charges'!$A:$O,8,FALSE)=0,"",VLOOKUP($A150,'Annex 2 EHV charges'!$A:$O,8,FALSE)),"")</f>
        <v/>
      </c>
      <c r="F150" s="106" t="str">
        <f>IFERROR(IF(VLOOKUP($A150,'Annex 2 EHV charges'!$A:$O,9,FALSE)=0,"",VLOOKUP($A150,'Annex 2 EHV charges'!$A:$O,9,FALSE)),"")</f>
        <v/>
      </c>
      <c r="G150" s="107" t="str">
        <f>IFERROR(IF(VLOOKUP($A150,'Annex 2 EHV charges'!$A:$O,10,FALSE)=0,"",VLOOKUP($A150,'Annex 2 EHV charges'!$A:$O,10,FALSE)),"")</f>
        <v/>
      </c>
      <c r="H150" s="107" t="str">
        <f>IFERROR(IF(VLOOKUP($A150,'Annex 2 EHV charges'!$A:$O,11,FALSE)=0,"",VLOOKUP($A150,'Annex 2 EHV charges'!$A:$O,11,FALSE)),"")</f>
        <v/>
      </c>
    </row>
    <row r="151" spans="1:8">
      <c r="A151" s="100"/>
      <c r="B151" s="100"/>
      <c r="C151" s="101"/>
      <c r="D151" s="100"/>
      <c r="E151" s="105" t="str">
        <f>IFERROR(IF(VLOOKUP($A151,'Annex 2 EHV charges'!$A:$O,8,FALSE)=0,"",VLOOKUP($A151,'Annex 2 EHV charges'!$A:$O,8,FALSE)),"")</f>
        <v/>
      </c>
      <c r="F151" s="106" t="str">
        <f>IFERROR(IF(VLOOKUP($A151,'Annex 2 EHV charges'!$A:$O,9,FALSE)=0,"",VLOOKUP($A151,'Annex 2 EHV charges'!$A:$O,9,FALSE)),"")</f>
        <v/>
      </c>
      <c r="G151" s="107" t="str">
        <f>IFERROR(IF(VLOOKUP($A151,'Annex 2 EHV charges'!$A:$O,10,FALSE)=0,"",VLOOKUP($A151,'Annex 2 EHV charges'!$A:$O,10,FALSE)),"")</f>
        <v/>
      </c>
      <c r="H151" s="107" t="str">
        <f>IFERROR(IF(VLOOKUP($A151,'Annex 2 EHV charges'!$A:$O,11,FALSE)=0,"",VLOOKUP($A151,'Annex 2 EHV charges'!$A:$O,11,FALSE)),"")</f>
        <v/>
      </c>
    </row>
    <row r="152" spans="1:8">
      <c r="A152" s="100"/>
      <c r="B152" s="100"/>
      <c r="C152" s="101"/>
      <c r="D152" s="100"/>
      <c r="E152" s="105" t="str">
        <f>IFERROR(IF(VLOOKUP($A152,'Annex 2 EHV charges'!$A:$O,8,FALSE)=0,"",VLOOKUP($A152,'Annex 2 EHV charges'!$A:$O,8,FALSE)),"")</f>
        <v/>
      </c>
      <c r="F152" s="106" t="str">
        <f>IFERROR(IF(VLOOKUP($A152,'Annex 2 EHV charges'!$A:$O,9,FALSE)=0,"",VLOOKUP($A152,'Annex 2 EHV charges'!$A:$O,9,FALSE)),"")</f>
        <v/>
      </c>
      <c r="G152" s="107" t="str">
        <f>IFERROR(IF(VLOOKUP($A152,'Annex 2 EHV charges'!$A:$O,10,FALSE)=0,"",VLOOKUP($A152,'Annex 2 EHV charges'!$A:$O,10,FALSE)),"")</f>
        <v/>
      </c>
      <c r="H152" s="107" t="str">
        <f>IFERROR(IF(VLOOKUP($A152,'Annex 2 EHV charges'!$A:$O,11,FALSE)=0,"",VLOOKUP($A152,'Annex 2 EHV charges'!$A:$O,11,FALSE)),"")</f>
        <v/>
      </c>
    </row>
    <row r="153" spans="1:8">
      <c r="A153" s="100"/>
      <c r="B153" s="100"/>
      <c r="C153" s="101"/>
      <c r="D153" s="100"/>
      <c r="E153" s="105" t="str">
        <f>IFERROR(IF(VLOOKUP($A153,'Annex 2 EHV charges'!$A:$O,8,FALSE)=0,"",VLOOKUP($A153,'Annex 2 EHV charges'!$A:$O,8,FALSE)),"")</f>
        <v/>
      </c>
      <c r="F153" s="106" t="str">
        <f>IFERROR(IF(VLOOKUP($A153,'Annex 2 EHV charges'!$A:$O,9,FALSE)=0,"",VLOOKUP($A153,'Annex 2 EHV charges'!$A:$O,9,FALSE)),"")</f>
        <v/>
      </c>
      <c r="G153" s="107" t="str">
        <f>IFERROR(IF(VLOOKUP($A153,'Annex 2 EHV charges'!$A:$O,10,FALSE)=0,"",VLOOKUP($A153,'Annex 2 EHV charges'!$A:$O,10,FALSE)),"")</f>
        <v/>
      </c>
      <c r="H153" s="107" t="str">
        <f>IFERROR(IF(VLOOKUP($A153,'Annex 2 EHV charges'!$A:$O,11,FALSE)=0,"",VLOOKUP($A153,'Annex 2 EHV charges'!$A:$O,11,FALSE)),"")</f>
        <v/>
      </c>
    </row>
    <row r="154" spans="1:8">
      <c r="A154" s="100"/>
      <c r="B154" s="100"/>
      <c r="C154" s="101"/>
      <c r="D154" s="100"/>
      <c r="E154" s="105" t="str">
        <f>IFERROR(IF(VLOOKUP($A154,'Annex 2 EHV charges'!$A:$O,8,FALSE)=0,"",VLOOKUP($A154,'Annex 2 EHV charges'!$A:$O,8,FALSE)),"")</f>
        <v/>
      </c>
      <c r="F154" s="106" t="str">
        <f>IFERROR(IF(VLOOKUP($A154,'Annex 2 EHV charges'!$A:$O,9,FALSE)=0,"",VLOOKUP($A154,'Annex 2 EHV charges'!$A:$O,9,FALSE)),"")</f>
        <v/>
      </c>
      <c r="G154" s="107" t="str">
        <f>IFERROR(IF(VLOOKUP($A154,'Annex 2 EHV charges'!$A:$O,10,FALSE)=0,"",VLOOKUP($A154,'Annex 2 EHV charges'!$A:$O,10,FALSE)),"")</f>
        <v/>
      </c>
      <c r="H154" s="107" t="str">
        <f>IFERROR(IF(VLOOKUP($A154,'Annex 2 EHV charges'!$A:$O,11,FALSE)=0,"",VLOOKUP($A154,'Annex 2 EHV charges'!$A:$O,11,FALSE)),"")</f>
        <v/>
      </c>
    </row>
    <row r="155" spans="1:8">
      <c r="A155" s="100"/>
      <c r="B155" s="100"/>
      <c r="C155" s="101"/>
      <c r="D155" s="100"/>
      <c r="E155" s="105" t="str">
        <f>IFERROR(IF(VLOOKUP($A155,'Annex 2 EHV charges'!$A:$O,8,FALSE)=0,"",VLOOKUP($A155,'Annex 2 EHV charges'!$A:$O,8,FALSE)),"")</f>
        <v/>
      </c>
      <c r="F155" s="106" t="str">
        <f>IFERROR(IF(VLOOKUP($A155,'Annex 2 EHV charges'!$A:$O,9,FALSE)=0,"",VLOOKUP($A155,'Annex 2 EHV charges'!$A:$O,9,FALSE)),"")</f>
        <v/>
      </c>
      <c r="G155" s="107" t="str">
        <f>IFERROR(IF(VLOOKUP($A155,'Annex 2 EHV charges'!$A:$O,10,FALSE)=0,"",VLOOKUP($A155,'Annex 2 EHV charges'!$A:$O,10,FALSE)),"")</f>
        <v/>
      </c>
      <c r="H155" s="107" t="str">
        <f>IFERROR(IF(VLOOKUP($A155,'Annex 2 EHV charges'!$A:$O,11,FALSE)=0,"",VLOOKUP($A155,'Annex 2 EHV charges'!$A:$O,11,FALSE)),"")</f>
        <v/>
      </c>
    </row>
    <row r="156" spans="1:8">
      <c r="A156" s="100"/>
      <c r="B156" s="100"/>
      <c r="C156" s="101"/>
      <c r="D156" s="100"/>
      <c r="E156" s="105" t="str">
        <f>IFERROR(IF(VLOOKUP($A156,'Annex 2 EHV charges'!$A:$O,8,FALSE)=0,"",VLOOKUP($A156,'Annex 2 EHV charges'!$A:$O,8,FALSE)),"")</f>
        <v/>
      </c>
      <c r="F156" s="106" t="str">
        <f>IFERROR(IF(VLOOKUP($A156,'Annex 2 EHV charges'!$A:$O,9,FALSE)=0,"",VLOOKUP($A156,'Annex 2 EHV charges'!$A:$O,9,FALSE)),"")</f>
        <v/>
      </c>
      <c r="G156" s="107" t="str">
        <f>IFERROR(IF(VLOOKUP($A156,'Annex 2 EHV charges'!$A:$O,10,FALSE)=0,"",VLOOKUP($A156,'Annex 2 EHV charges'!$A:$O,10,FALSE)),"")</f>
        <v/>
      </c>
      <c r="H156" s="107" t="str">
        <f>IFERROR(IF(VLOOKUP($A156,'Annex 2 EHV charges'!$A:$O,11,FALSE)=0,"",VLOOKUP($A156,'Annex 2 EHV charges'!$A:$O,11,FALSE)),"")</f>
        <v/>
      </c>
    </row>
    <row r="157" spans="1:8">
      <c r="A157" s="100"/>
      <c r="B157" s="100"/>
      <c r="C157" s="101"/>
      <c r="D157" s="100"/>
      <c r="E157" s="105" t="str">
        <f>IFERROR(IF(VLOOKUP($A157,'Annex 2 EHV charges'!$A:$O,8,FALSE)=0,"",VLOOKUP($A157,'Annex 2 EHV charges'!$A:$O,8,FALSE)),"")</f>
        <v/>
      </c>
      <c r="F157" s="106" t="str">
        <f>IFERROR(IF(VLOOKUP($A157,'Annex 2 EHV charges'!$A:$O,9,FALSE)=0,"",VLOOKUP($A157,'Annex 2 EHV charges'!$A:$O,9,FALSE)),"")</f>
        <v/>
      </c>
      <c r="G157" s="107" t="str">
        <f>IFERROR(IF(VLOOKUP($A157,'Annex 2 EHV charges'!$A:$O,10,FALSE)=0,"",VLOOKUP($A157,'Annex 2 EHV charges'!$A:$O,10,FALSE)),"")</f>
        <v/>
      </c>
      <c r="H157" s="107" t="str">
        <f>IFERROR(IF(VLOOKUP($A157,'Annex 2 EHV charges'!$A:$O,11,FALSE)=0,"",VLOOKUP($A157,'Annex 2 EHV charges'!$A:$O,11,FALSE)),"")</f>
        <v/>
      </c>
    </row>
    <row r="158" spans="1:8">
      <c r="A158" s="100"/>
      <c r="B158" s="100"/>
      <c r="C158" s="101"/>
      <c r="D158" s="100"/>
      <c r="E158" s="105" t="str">
        <f>IFERROR(IF(VLOOKUP($A158,'Annex 2 EHV charges'!$A:$O,8,FALSE)=0,"",VLOOKUP($A158,'Annex 2 EHV charges'!$A:$O,8,FALSE)),"")</f>
        <v/>
      </c>
      <c r="F158" s="106" t="str">
        <f>IFERROR(IF(VLOOKUP($A158,'Annex 2 EHV charges'!$A:$O,9,FALSE)=0,"",VLOOKUP($A158,'Annex 2 EHV charges'!$A:$O,9,FALSE)),"")</f>
        <v/>
      </c>
      <c r="G158" s="107" t="str">
        <f>IFERROR(IF(VLOOKUP($A158,'Annex 2 EHV charges'!$A:$O,10,FALSE)=0,"",VLOOKUP($A158,'Annex 2 EHV charges'!$A:$O,10,FALSE)),"")</f>
        <v/>
      </c>
      <c r="H158" s="107" t="str">
        <f>IFERROR(IF(VLOOKUP($A158,'Annex 2 EHV charges'!$A:$O,11,FALSE)=0,"",VLOOKUP($A158,'Annex 2 EHV charges'!$A:$O,11,FALSE)),"")</f>
        <v/>
      </c>
    </row>
    <row r="159" spans="1:8">
      <c r="A159" s="100"/>
      <c r="B159" s="100"/>
      <c r="C159" s="101"/>
      <c r="D159" s="100"/>
      <c r="E159" s="105" t="str">
        <f>IFERROR(IF(VLOOKUP($A159,'Annex 2 EHV charges'!$A:$O,8,FALSE)=0,"",VLOOKUP($A159,'Annex 2 EHV charges'!$A:$O,8,FALSE)),"")</f>
        <v/>
      </c>
      <c r="F159" s="106" t="str">
        <f>IFERROR(IF(VLOOKUP($A159,'Annex 2 EHV charges'!$A:$O,9,FALSE)=0,"",VLOOKUP($A159,'Annex 2 EHV charges'!$A:$O,9,FALSE)),"")</f>
        <v/>
      </c>
      <c r="G159" s="107" t="str">
        <f>IFERROR(IF(VLOOKUP($A159,'Annex 2 EHV charges'!$A:$O,10,FALSE)=0,"",VLOOKUP($A159,'Annex 2 EHV charges'!$A:$O,10,FALSE)),"")</f>
        <v/>
      </c>
      <c r="H159" s="107" t="str">
        <f>IFERROR(IF(VLOOKUP($A159,'Annex 2 EHV charges'!$A:$O,11,FALSE)=0,"",VLOOKUP($A159,'Annex 2 EHV charges'!$A:$O,11,FALSE)),"")</f>
        <v/>
      </c>
    </row>
    <row r="160" spans="1:8">
      <c r="A160" s="100"/>
      <c r="B160" s="100"/>
      <c r="C160" s="101"/>
      <c r="D160" s="100"/>
      <c r="E160" s="105" t="str">
        <f>IFERROR(IF(VLOOKUP($A160,'Annex 2 EHV charges'!$A:$O,8,FALSE)=0,"",VLOOKUP($A160,'Annex 2 EHV charges'!$A:$O,8,FALSE)),"")</f>
        <v/>
      </c>
      <c r="F160" s="106" t="str">
        <f>IFERROR(IF(VLOOKUP($A160,'Annex 2 EHV charges'!$A:$O,9,FALSE)=0,"",VLOOKUP($A160,'Annex 2 EHV charges'!$A:$O,9,FALSE)),"")</f>
        <v/>
      </c>
      <c r="G160" s="107" t="str">
        <f>IFERROR(IF(VLOOKUP($A160,'Annex 2 EHV charges'!$A:$O,10,FALSE)=0,"",VLOOKUP($A160,'Annex 2 EHV charges'!$A:$O,10,FALSE)),"")</f>
        <v/>
      </c>
      <c r="H160" s="107" t="str">
        <f>IFERROR(IF(VLOOKUP($A160,'Annex 2 EHV charges'!$A:$O,11,FALSE)=0,"",VLOOKUP($A160,'Annex 2 EHV charges'!$A:$O,11,FALSE)),"")</f>
        <v/>
      </c>
    </row>
    <row r="161" spans="1:8">
      <c r="A161" s="100"/>
      <c r="B161" s="100"/>
      <c r="C161" s="101"/>
      <c r="D161" s="100"/>
      <c r="E161" s="105" t="str">
        <f>IFERROR(IF(VLOOKUP($A161,'Annex 2 EHV charges'!$A:$O,8,FALSE)=0,"",VLOOKUP($A161,'Annex 2 EHV charges'!$A:$O,8,FALSE)),"")</f>
        <v/>
      </c>
      <c r="F161" s="106" t="str">
        <f>IFERROR(IF(VLOOKUP($A161,'Annex 2 EHV charges'!$A:$O,9,FALSE)=0,"",VLOOKUP($A161,'Annex 2 EHV charges'!$A:$O,9,FALSE)),"")</f>
        <v/>
      </c>
      <c r="G161" s="107" t="str">
        <f>IFERROR(IF(VLOOKUP($A161,'Annex 2 EHV charges'!$A:$O,10,FALSE)=0,"",VLOOKUP($A161,'Annex 2 EHV charges'!$A:$O,10,FALSE)),"")</f>
        <v/>
      </c>
      <c r="H161" s="107" t="str">
        <f>IFERROR(IF(VLOOKUP($A161,'Annex 2 EHV charges'!$A:$O,11,FALSE)=0,"",VLOOKUP($A161,'Annex 2 EHV charges'!$A:$O,11,FALSE)),"")</f>
        <v/>
      </c>
    </row>
    <row r="162" spans="1:8">
      <c r="A162" s="100"/>
      <c r="B162" s="100"/>
      <c r="C162" s="101"/>
      <c r="D162" s="100"/>
      <c r="E162" s="105" t="str">
        <f>IFERROR(IF(VLOOKUP($A162,'Annex 2 EHV charges'!$A:$O,8,FALSE)=0,"",VLOOKUP($A162,'Annex 2 EHV charges'!$A:$O,8,FALSE)),"")</f>
        <v/>
      </c>
      <c r="F162" s="106" t="str">
        <f>IFERROR(IF(VLOOKUP($A162,'Annex 2 EHV charges'!$A:$O,9,FALSE)=0,"",VLOOKUP($A162,'Annex 2 EHV charges'!$A:$O,9,FALSE)),"")</f>
        <v/>
      </c>
      <c r="G162" s="107" t="str">
        <f>IFERROR(IF(VLOOKUP($A162,'Annex 2 EHV charges'!$A:$O,10,FALSE)=0,"",VLOOKUP($A162,'Annex 2 EHV charges'!$A:$O,10,FALSE)),"")</f>
        <v/>
      </c>
      <c r="H162" s="107" t="str">
        <f>IFERROR(IF(VLOOKUP($A162,'Annex 2 EHV charges'!$A:$O,11,FALSE)=0,"",VLOOKUP($A162,'Annex 2 EHV charges'!$A:$O,11,FALSE)),"")</f>
        <v/>
      </c>
    </row>
    <row r="163" spans="1:8">
      <c r="A163" s="100"/>
      <c r="B163" s="100"/>
      <c r="C163" s="101"/>
      <c r="D163" s="100"/>
      <c r="E163" s="105" t="str">
        <f>IFERROR(IF(VLOOKUP($A163,'Annex 2 EHV charges'!$A:$O,8,FALSE)=0,"",VLOOKUP($A163,'Annex 2 EHV charges'!$A:$O,8,FALSE)),"")</f>
        <v/>
      </c>
      <c r="F163" s="106" t="str">
        <f>IFERROR(IF(VLOOKUP($A163,'Annex 2 EHV charges'!$A:$O,9,FALSE)=0,"",VLOOKUP($A163,'Annex 2 EHV charges'!$A:$O,9,FALSE)),"")</f>
        <v/>
      </c>
      <c r="G163" s="107" t="str">
        <f>IFERROR(IF(VLOOKUP($A163,'Annex 2 EHV charges'!$A:$O,10,FALSE)=0,"",VLOOKUP($A163,'Annex 2 EHV charges'!$A:$O,10,FALSE)),"")</f>
        <v/>
      </c>
      <c r="H163" s="107" t="str">
        <f>IFERROR(IF(VLOOKUP($A163,'Annex 2 EHV charges'!$A:$O,11,FALSE)=0,"",VLOOKUP($A163,'Annex 2 EHV charges'!$A:$O,11,FALSE)),"")</f>
        <v/>
      </c>
    </row>
    <row r="164" spans="1:8">
      <c r="A164" s="100"/>
      <c r="B164" s="100"/>
      <c r="C164" s="101"/>
      <c r="D164" s="100"/>
      <c r="E164" s="105" t="str">
        <f>IFERROR(IF(VLOOKUP($A164,'Annex 2 EHV charges'!$A:$O,8,FALSE)=0,"",VLOOKUP($A164,'Annex 2 EHV charges'!$A:$O,8,FALSE)),"")</f>
        <v/>
      </c>
      <c r="F164" s="106" t="str">
        <f>IFERROR(IF(VLOOKUP($A164,'Annex 2 EHV charges'!$A:$O,9,FALSE)=0,"",VLOOKUP($A164,'Annex 2 EHV charges'!$A:$O,9,FALSE)),"")</f>
        <v/>
      </c>
      <c r="G164" s="107" t="str">
        <f>IFERROR(IF(VLOOKUP($A164,'Annex 2 EHV charges'!$A:$O,10,FALSE)=0,"",VLOOKUP($A164,'Annex 2 EHV charges'!$A:$O,10,FALSE)),"")</f>
        <v/>
      </c>
      <c r="H164" s="107" t="str">
        <f>IFERROR(IF(VLOOKUP($A164,'Annex 2 EHV charges'!$A:$O,11,FALSE)=0,"",VLOOKUP($A164,'Annex 2 EHV charges'!$A:$O,11,FALSE)),"")</f>
        <v/>
      </c>
    </row>
    <row r="165" spans="1:8">
      <c r="A165" s="100"/>
      <c r="B165" s="100"/>
      <c r="C165" s="101"/>
      <c r="D165" s="100"/>
      <c r="E165" s="105" t="str">
        <f>IFERROR(IF(VLOOKUP($A165,'Annex 2 EHV charges'!$A:$O,8,FALSE)=0,"",VLOOKUP($A165,'Annex 2 EHV charges'!$A:$O,8,FALSE)),"")</f>
        <v/>
      </c>
      <c r="F165" s="106" t="str">
        <f>IFERROR(IF(VLOOKUP($A165,'Annex 2 EHV charges'!$A:$O,9,FALSE)=0,"",VLOOKUP($A165,'Annex 2 EHV charges'!$A:$O,9,FALSE)),"")</f>
        <v/>
      </c>
      <c r="G165" s="107" t="str">
        <f>IFERROR(IF(VLOOKUP($A165,'Annex 2 EHV charges'!$A:$O,10,FALSE)=0,"",VLOOKUP($A165,'Annex 2 EHV charges'!$A:$O,10,FALSE)),"")</f>
        <v/>
      </c>
      <c r="H165" s="107" t="str">
        <f>IFERROR(IF(VLOOKUP($A165,'Annex 2 EHV charges'!$A:$O,11,FALSE)=0,"",VLOOKUP($A165,'Annex 2 EHV charges'!$A:$O,11,FALSE)),"")</f>
        <v/>
      </c>
    </row>
    <row r="166" spans="1:8">
      <c r="A166" s="100"/>
      <c r="B166" s="100"/>
      <c r="C166" s="101"/>
      <c r="D166" s="100"/>
      <c r="E166" s="105" t="str">
        <f>IFERROR(IF(VLOOKUP($A166,'Annex 2 EHV charges'!$A:$O,8,FALSE)=0,"",VLOOKUP($A166,'Annex 2 EHV charges'!$A:$O,8,FALSE)),"")</f>
        <v/>
      </c>
      <c r="F166" s="106" t="str">
        <f>IFERROR(IF(VLOOKUP($A166,'Annex 2 EHV charges'!$A:$O,9,FALSE)=0,"",VLOOKUP($A166,'Annex 2 EHV charges'!$A:$O,9,FALSE)),"")</f>
        <v/>
      </c>
      <c r="G166" s="107" t="str">
        <f>IFERROR(IF(VLOOKUP($A166,'Annex 2 EHV charges'!$A:$O,10,FALSE)=0,"",VLOOKUP($A166,'Annex 2 EHV charges'!$A:$O,10,FALSE)),"")</f>
        <v/>
      </c>
      <c r="H166" s="107" t="str">
        <f>IFERROR(IF(VLOOKUP($A166,'Annex 2 EHV charges'!$A:$O,11,FALSE)=0,"",VLOOKUP($A166,'Annex 2 EHV charges'!$A:$O,11,FALSE)),"")</f>
        <v/>
      </c>
    </row>
    <row r="167" spans="1:8">
      <c r="A167" s="100"/>
      <c r="B167" s="100"/>
      <c r="C167" s="101"/>
      <c r="D167" s="100"/>
      <c r="E167" s="105" t="str">
        <f>IFERROR(IF(VLOOKUP($A167,'Annex 2 EHV charges'!$A:$O,8,FALSE)=0,"",VLOOKUP($A167,'Annex 2 EHV charges'!$A:$O,8,FALSE)),"")</f>
        <v/>
      </c>
      <c r="F167" s="106" t="str">
        <f>IFERROR(IF(VLOOKUP($A167,'Annex 2 EHV charges'!$A:$O,9,FALSE)=0,"",VLOOKUP($A167,'Annex 2 EHV charges'!$A:$O,9,FALSE)),"")</f>
        <v/>
      </c>
      <c r="G167" s="107" t="str">
        <f>IFERROR(IF(VLOOKUP($A167,'Annex 2 EHV charges'!$A:$O,10,FALSE)=0,"",VLOOKUP($A167,'Annex 2 EHV charges'!$A:$O,10,FALSE)),"")</f>
        <v/>
      </c>
      <c r="H167" s="107" t="str">
        <f>IFERROR(IF(VLOOKUP($A167,'Annex 2 EHV charges'!$A:$O,11,FALSE)=0,"",VLOOKUP($A167,'Annex 2 EHV charges'!$A:$O,11,FALSE)),"")</f>
        <v/>
      </c>
    </row>
    <row r="168" spans="1:8">
      <c r="A168" s="100"/>
      <c r="B168" s="100"/>
      <c r="C168" s="101"/>
      <c r="D168" s="100"/>
      <c r="E168" s="105" t="str">
        <f>IFERROR(IF(VLOOKUP($A168,'Annex 2 EHV charges'!$A:$O,8,FALSE)=0,"",VLOOKUP($A168,'Annex 2 EHV charges'!$A:$O,8,FALSE)),"")</f>
        <v/>
      </c>
      <c r="F168" s="106" t="str">
        <f>IFERROR(IF(VLOOKUP($A168,'Annex 2 EHV charges'!$A:$O,9,FALSE)=0,"",VLOOKUP($A168,'Annex 2 EHV charges'!$A:$O,9,FALSE)),"")</f>
        <v/>
      </c>
      <c r="G168" s="107" t="str">
        <f>IFERROR(IF(VLOOKUP($A168,'Annex 2 EHV charges'!$A:$O,10,FALSE)=0,"",VLOOKUP($A168,'Annex 2 EHV charges'!$A:$O,10,FALSE)),"")</f>
        <v/>
      </c>
      <c r="H168" s="107" t="str">
        <f>IFERROR(IF(VLOOKUP($A168,'Annex 2 EHV charges'!$A:$O,11,FALSE)=0,"",VLOOKUP($A168,'Annex 2 EHV charges'!$A:$O,11,FALSE)),"")</f>
        <v/>
      </c>
    </row>
    <row r="169" spans="1:8">
      <c r="A169" s="100"/>
      <c r="B169" s="100"/>
      <c r="C169" s="101"/>
      <c r="D169" s="100"/>
      <c r="E169" s="105" t="str">
        <f>IFERROR(IF(VLOOKUP($A169,'Annex 2 EHV charges'!$A:$O,8,FALSE)=0,"",VLOOKUP($A169,'Annex 2 EHV charges'!$A:$O,8,FALSE)),"")</f>
        <v/>
      </c>
      <c r="F169" s="106" t="str">
        <f>IFERROR(IF(VLOOKUP($A169,'Annex 2 EHV charges'!$A:$O,9,FALSE)=0,"",VLOOKUP($A169,'Annex 2 EHV charges'!$A:$O,9,FALSE)),"")</f>
        <v/>
      </c>
      <c r="G169" s="107" t="str">
        <f>IFERROR(IF(VLOOKUP($A169,'Annex 2 EHV charges'!$A:$O,10,FALSE)=0,"",VLOOKUP($A169,'Annex 2 EHV charges'!$A:$O,10,FALSE)),"")</f>
        <v/>
      </c>
      <c r="H169" s="107" t="str">
        <f>IFERROR(IF(VLOOKUP($A169,'Annex 2 EHV charges'!$A:$O,11,FALSE)=0,"",VLOOKUP($A169,'Annex 2 EHV charges'!$A:$O,11,FALSE)),"")</f>
        <v/>
      </c>
    </row>
    <row r="170" spans="1:8">
      <c r="A170" s="100"/>
      <c r="B170" s="100"/>
      <c r="C170" s="101"/>
      <c r="D170" s="100"/>
      <c r="E170" s="105" t="str">
        <f>IFERROR(IF(VLOOKUP($A170,'Annex 2 EHV charges'!$A:$O,8,FALSE)=0,"",VLOOKUP($A170,'Annex 2 EHV charges'!$A:$O,8,FALSE)),"")</f>
        <v/>
      </c>
      <c r="F170" s="106" t="str">
        <f>IFERROR(IF(VLOOKUP($A170,'Annex 2 EHV charges'!$A:$O,9,FALSE)=0,"",VLOOKUP($A170,'Annex 2 EHV charges'!$A:$O,9,FALSE)),"")</f>
        <v/>
      </c>
      <c r="G170" s="107" t="str">
        <f>IFERROR(IF(VLOOKUP($A170,'Annex 2 EHV charges'!$A:$O,10,FALSE)=0,"",VLOOKUP($A170,'Annex 2 EHV charges'!$A:$O,10,FALSE)),"")</f>
        <v/>
      </c>
      <c r="H170" s="107" t="str">
        <f>IFERROR(IF(VLOOKUP($A170,'Annex 2 EHV charges'!$A:$O,11,FALSE)=0,"",VLOOKUP($A170,'Annex 2 EHV charges'!$A:$O,11,FALSE)),"")</f>
        <v/>
      </c>
    </row>
    <row r="171" spans="1:8">
      <c r="A171" s="100"/>
      <c r="B171" s="100"/>
      <c r="C171" s="101"/>
      <c r="D171" s="100"/>
      <c r="E171" s="105" t="str">
        <f>IFERROR(IF(VLOOKUP($A171,'Annex 2 EHV charges'!$A:$O,8,FALSE)=0,"",VLOOKUP($A171,'Annex 2 EHV charges'!$A:$O,8,FALSE)),"")</f>
        <v/>
      </c>
      <c r="F171" s="106" t="str">
        <f>IFERROR(IF(VLOOKUP($A171,'Annex 2 EHV charges'!$A:$O,9,FALSE)=0,"",VLOOKUP($A171,'Annex 2 EHV charges'!$A:$O,9,FALSE)),"")</f>
        <v/>
      </c>
      <c r="G171" s="107" t="str">
        <f>IFERROR(IF(VLOOKUP($A171,'Annex 2 EHV charges'!$A:$O,10,FALSE)=0,"",VLOOKUP($A171,'Annex 2 EHV charges'!$A:$O,10,FALSE)),"")</f>
        <v/>
      </c>
      <c r="H171" s="107" t="str">
        <f>IFERROR(IF(VLOOKUP($A171,'Annex 2 EHV charges'!$A:$O,11,FALSE)=0,"",VLOOKUP($A171,'Annex 2 EHV charges'!$A:$O,11,FALSE)),"")</f>
        <v/>
      </c>
    </row>
    <row r="172" spans="1:8">
      <c r="A172" s="100"/>
      <c r="B172" s="100"/>
      <c r="C172" s="101"/>
      <c r="D172" s="100"/>
      <c r="E172" s="105" t="str">
        <f>IFERROR(IF(VLOOKUP($A172,'Annex 2 EHV charges'!$A:$O,8,FALSE)=0,"",VLOOKUP($A172,'Annex 2 EHV charges'!$A:$O,8,FALSE)),"")</f>
        <v/>
      </c>
      <c r="F172" s="106" t="str">
        <f>IFERROR(IF(VLOOKUP($A172,'Annex 2 EHV charges'!$A:$O,9,FALSE)=0,"",VLOOKUP($A172,'Annex 2 EHV charges'!$A:$O,9,FALSE)),"")</f>
        <v/>
      </c>
      <c r="G172" s="107" t="str">
        <f>IFERROR(IF(VLOOKUP($A172,'Annex 2 EHV charges'!$A:$O,10,FALSE)=0,"",VLOOKUP($A172,'Annex 2 EHV charges'!$A:$O,10,FALSE)),"")</f>
        <v/>
      </c>
      <c r="H172" s="107" t="str">
        <f>IFERROR(IF(VLOOKUP($A172,'Annex 2 EHV charges'!$A:$O,11,FALSE)=0,"",VLOOKUP($A172,'Annex 2 EHV charges'!$A:$O,11,FALSE)),"")</f>
        <v/>
      </c>
    </row>
    <row r="173" spans="1:8">
      <c r="A173" s="100"/>
      <c r="B173" s="100"/>
      <c r="C173" s="101"/>
      <c r="D173" s="100"/>
      <c r="E173" s="105" t="str">
        <f>IFERROR(IF(VLOOKUP($A173,'Annex 2 EHV charges'!$A:$O,8,FALSE)=0,"",VLOOKUP($A173,'Annex 2 EHV charges'!$A:$O,8,FALSE)),"")</f>
        <v/>
      </c>
      <c r="F173" s="106" t="str">
        <f>IFERROR(IF(VLOOKUP($A173,'Annex 2 EHV charges'!$A:$O,9,FALSE)=0,"",VLOOKUP($A173,'Annex 2 EHV charges'!$A:$O,9,FALSE)),"")</f>
        <v/>
      </c>
      <c r="G173" s="107" t="str">
        <f>IFERROR(IF(VLOOKUP($A173,'Annex 2 EHV charges'!$A:$O,10,FALSE)=0,"",VLOOKUP($A173,'Annex 2 EHV charges'!$A:$O,10,FALSE)),"")</f>
        <v/>
      </c>
      <c r="H173" s="107" t="str">
        <f>IFERROR(IF(VLOOKUP($A173,'Annex 2 EHV charges'!$A:$O,11,FALSE)=0,"",VLOOKUP($A173,'Annex 2 EHV charges'!$A:$O,11,FALSE)),"")</f>
        <v/>
      </c>
    </row>
    <row r="174" spans="1:8">
      <c r="A174" s="100"/>
      <c r="B174" s="100"/>
      <c r="C174" s="101"/>
      <c r="D174" s="100"/>
      <c r="E174" s="105" t="str">
        <f>IFERROR(IF(VLOOKUP($A174,'Annex 2 EHV charges'!$A:$O,8,FALSE)=0,"",VLOOKUP($A174,'Annex 2 EHV charges'!$A:$O,8,FALSE)),"")</f>
        <v/>
      </c>
      <c r="F174" s="106" t="str">
        <f>IFERROR(IF(VLOOKUP($A174,'Annex 2 EHV charges'!$A:$O,9,FALSE)=0,"",VLOOKUP($A174,'Annex 2 EHV charges'!$A:$O,9,FALSE)),"")</f>
        <v/>
      </c>
      <c r="G174" s="107" t="str">
        <f>IFERROR(IF(VLOOKUP($A174,'Annex 2 EHV charges'!$A:$O,10,FALSE)=0,"",VLOOKUP($A174,'Annex 2 EHV charges'!$A:$O,10,FALSE)),"")</f>
        <v/>
      </c>
      <c r="H174" s="107" t="str">
        <f>IFERROR(IF(VLOOKUP($A174,'Annex 2 EHV charges'!$A:$O,11,FALSE)=0,"",VLOOKUP($A174,'Annex 2 EHV charges'!$A:$O,11,FALSE)),"")</f>
        <v/>
      </c>
    </row>
    <row r="175" spans="1:8">
      <c r="A175" s="100"/>
      <c r="B175" s="100"/>
      <c r="C175" s="101"/>
      <c r="D175" s="100"/>
      <c r="E175" s="105" t="str">
        <f>IFERROR(IF(VLOOKUP($A175,'Annex 2 EHV charges'!$A:$O,8,FALSE)=0,"",VLOOKUP($A175,'Annex 2 EHV charges'!$A:$O,8,FALSE)),"")</f>
        <v/>
      </c>
      <c r="F175" s="106" t="str">
        <f>IFERROR(IF(VLOOKUP($A175,'Annex 2 EHV charges'!$A:$O,9,FALSE)=0,"",VLOOKUP($A175,'Annex 2 EHV charges'!$A:$O,9,FALSE)),"")</f>
        <v/>
      </c>
      <c r="G175" s="107" t="str">
        <f>IFERROR(IF(VLOOKUP($A175,'Annex 2 EHV charges'!$A:$O,10,FALSE)=0,"",VLOOKUP($A175,'Annex 2 EHV charges'!$A:$O,10,FALSE)),"")</f>
        <v/>
      </c>
      <c r="H175" s="107" t="str">
        <f>IFERROR(IF(VLOOKUP($A175,'Annex 2 EHV charges'!$A:$O,11,FALSE)=0,"",VLOOKUP($A175,'Annex 2 EHV charges'!$A:$O,11,FALSE)),"")</f>
        <v/>
      </c>
    </row>
    <row r="176" spans="1:8">
      <c r="A176" s="100"/>
      <c r="B176" s="100"/>
      <c r="C176" s="101"/>
      <c r="D176" s="100"/>
      <c r="E176" s="105" t="str">
        <f>IFERROR(IF(VLOOKUP($A176,'Annex 2 EHV charges'!$A:$O,8,FALSE)=0,"",VLOOKUP($A176,'Annex 2 EHV charges'!$A:$O,8,FALSE)),"")</f>
        <v/>
      </c>
      <c r="F176" s="106" t="str">
        <f>IFERROR(IF(VLOOKUP($A176,'Annex 2 EHV charges'!$A:$O,9,FALSE)=0,"",VLOOKUP($A176,'Annex 2 EHV charges'!$A:$O,9,FALSE)),"")</f>
        <v/>
      </c>
      <c r="G176" s="107" t="str">
        <f>IFERROR(IF(VLOOKUP($A176,'Annex 2 EHV charges'!$A:$O,10,FALSE)=0,"",VLOOKUP($A176,'Annex 2 EHV charges'!$A:$O,10,FALSE)),"")</f>
        <v/>
      </c>
      <c r="H176" s="107" t="str">
        <f>IFERROR(IF(VLOOKUP($A176,'Annex 2 EHV charges'!$A:$O,11,FALSE)=0,"",VLOOKUP($A176,'Annex 2 EHV charges'!$A:$O,11,FALSE)),"")</f>
        <v/>
      </c>
    </row>
    <row r="177" spans="1:8">
      <c r="A177" s="100"/>
      <c r="B177" s="100"/>
      <c r="C177" s="101"/>
      <c r="D177" s="100"/>
      <c r="E177" s="105" t="str">
        <f>IFERROR(IF(VLOOKUP($A177,'Annex 2 EHV charges'!$A:$O,8,FALSE)=0,"",VLOOKUP($A177,'Annex 2 EHV charges'!$A:$O,8,FALSE)),"")</f>
        <v/>
      </c>
      <c r="F177" s="106" t="str">
        <f>IFERROR(IF(VLOOKUP($A177,'Annex 2 EHV charges'!$A:$O,9,FALSE)=0,"",VLOOKUP($A177,'Annex 2 EHV charges'!$A:$O,9,FALSE)),"")</f>
        <v/>
      </c>
      <c r="G177" s="107" t="str">
        <f>IFERROR(IF(VLOOKUP($A177,'Annex 2 EHV charges'!$A:$O,10,FALSE)=0,"",VLOOKUP($A177,'Annex 2 EHV charges'!$A:$O,10,FALSE)),"")</f>
        <v/>
      </c>
      <c r="H177" s="107" t="str">
        <f>IFERROR(IF(VLOOKUP($A177,'Annex 2 EHV charges'!$A:$O,11,FALSE)=0,"",VLOOKUP($A177,'Annex 2 EHV charges'!$A:$O,11,FALSE)),"")</f>
        <v/>
      </c>
    </row>
    <row r="178" spans="1:8">
      <c r="A178" s="100"/>
      <c r="B178" s="100"/>
      <c r="C178" s="101"/>
      <c r="D178" s="100"/>
      <c r="E178" s="105" t="str">
        <f>IFERROR(IF(VLOOKUP($A178,'Annex 2 EHV charges'!$A:$O,8,FALSE)=0,"",VLOOKUP($A178,'Annex 2 EHV charges'!$A:$O,8,FALSE)),"")</f>
        <v/>
      </c>
      <c r="F178" s="106" t="str">
        <f>IFERROR(IF(VLOOKUP($A178,'Annex 2 EHV charges'!$A:$O,9,FALSE)=0,"",VLOOKUP($A178,'Annex 2 EHV charges'!$A:$O,9,FALSE)),"")</f>
        <v/>
      </c>
      <c r="G178" s="107" t="str">
        <f>IFERROR(IF(VLOOKUP($A178,'Annex 2 EHV charges'!$A:$O,10,FALSE)=0,"",VLOOKUP($A178,'Annex 2 EHV charges'!$A:$O,10,FALSE)),"")</f>
        <v/>
      </c>
      <c r="H178" s="107" t="str">
        <f>IFERROR(IF(VLOOKUP($A178,'Annex 2 EHV charges'!$A:$O,11,FALSE)=0,"",VLOOKUP($A178,'Annex 2 EHV charges'!$A:$O,11,FALSE)),"")</f>
        <v/>
      </c>
    </row>
    <row r="179" spans="1:8">
      <c r="A179" s="100"/>
      <c r="B179" s="100"/>
      <c r="C179" s="101"/>
      <c r="D179" s="100"/>
      <c r="E179" s="105" t="str">
        <f>IFERROR(IF(VLOOKUP($A179,'Annex 2 EHV charges'!$A:$O,8,FALSE)=0,"",VLOOKUP($A179,'Annex 2 EHV charges'!$A:$O,8,FALSE)),"")</f>
        <v/>
      </c>
      <c r="F179" s="106" t="str">
        <f>IFERROR(IF(VLOOKUP($A179,'Annex 2 EHV charges'!$A:$O,9,FALSE)=0,"",VLOOKUP($A179,'Annex 2 EHV charges'!$A:$O,9,FALSE)),"")</f>
        <v/>
      </c>
      <c r="G179" s="107" t="str">
        <f>IFERROR(IF(VLOOKUP($A179,'Annex 2 EHV charges'!$A:$O,10,FALSE)=0,"",VLOOKUP($A179,'Annex 2 EHV charges'!$A:$O,10,FALSE)),"")</f>
        <v/>
      </c>
      <c r="H179" s="107" t="str">
        <f>IFERROR(IF(VLOOKUP($A179,'Annex 2 EHV charges'!$A:$O,11,FALSE)=0,"",VLOOKUP($A179,'Annex 2 EHV charges'!$A:$O,11,FALSE)),"")</f>
        <v/>
      </c>
    </row>
    <row r="180" spans="1:8">
      <c r="A180" s="100"/>
      <c r="B180" s="100"/>
      <c r="C180" s="101"/>
      <c r="D180" s="100"/>
      <c r="E180" s="105" t="str">
        <f>IFERROR(IF(VLOOKUP($A180,'Annex 2 EHV charges'!$A:$O,8,FALSE)=0,"",VLOOKUP($A180,'Annex 2 EHV charges'!$A:$O,8,FALSE)),"")</f>
        <v/>
      </c>
      <c r="F180" s="106" t="str">
        <f>IFERROR(IF(VLOOKUP($A180,'Annex 2 EHV charges'!$A:$O,9,FALSE)=0,"",VLOOKUP($A180,'Annex 2 EHV charges'!$A:$O,9,FALSE)),"")</f>
        <v/>
      </c>
      <c r="G180" s="107" t="str">
        <f>IFERROR(IF(VLOOKUP($A180,'Annex 2 EHV charges'!$A:$O,10,FALSE)=0,"",VLOOKUP($A180,'Annex 2 EHV charges'!$A:$O,10,FALSE)),"")</f>
        <v/>
      </c>
      <c r="H180" s="107" t="str">
        <f>IFERROR(IF(VLOOKUP($A180,'Annex 2 EHV charges'!$A:$O,11,FALSE)=0,"",VLOOKUP($A180,'Annex 2 EHV charges'!$A:$O,11,FALSE)),"")</f>
        <v/>
      </c>
    </row>
    <row r="181" spans="1:8">
      <c r="A181" s="100"/>
      <c r="B181" s="100"/>
      <c r="C181" s="101"/>
      <c r="D181" s="100"/>
      <c r="E181" s="105" t="str">
        <f>IFERROR(IF(VLOOKUP($A181,'Annex 2 EHV charges'!$A:$O,8,FALSE)=0,"",VLOOKUP($A181,'Annex 2 EHV charges'!$A:$O,8,FALSE)),"")</f>
        <v/>
      </c>
      <c r="F181" s="106" t="str">
        <f>IFERROR(IF(VLOOKUP($A181,'Annex 2 EHV charges'!$A:$O,9,FALSE)=0,"",VLOOKUP($A181,'Annex 2 EHV charges'!$A:$O,9,FALSE)),"")</f>
        <v/>
      </c>
      <c r="G181" s="107" t="str">
        <f>IFERROR(IF(VLOOKUP($A181,'Annex 2 EHV charges'!$A:$O,10,FALSE)=0,"",VLOOKUP($A181,'Annex 2 EHV charges'!$A:$O,10,FALSE)),"")</f>
        <v/>
      </c>
      <c r="H181" s="107" t="str">
        <f>IFERROR(IF(VLOOKUP($A181,'Annex 2 EHV charges'!$A:$O,11,FALSE)=0,"",VLOOKUP($A181,'Annex 2 EHV charges'!$A:$O,11,FALSE)),"")</f>
        <v/>
      </c>
    </row>
    <row r="182" spans="1:8">
      <c r="A182" s="100"/>
      <c r="B182" s="100"/>
      <c r="C182" s="101"/>
      <c r="D182" s="100"/>
      <c r="E182" s="105" t="str">
        <f>IFERROR(IF(VLOOKUP($A182,'Annex 2 EHV charges'!$A:$O,8,FALSE)=0,"",VLOOKUP($A182,'Annex 2 EHV charges'!$A:$O,8,FALSE)),"")</f>
        <v/>
      </c>
      <c r="F182" s="106" t="str">
        <f>IFERROR(IF(VLOOKUP($A182,'Annex 2 EHV charges'!$A:$O,9,FALSE)=0,"",VLOOKUP($A182,'Annex 2 EHV charges'!$A:$O,9,FALSE)),"")</f>
        <v/>
      </c>
      <c r="G182" s="107" t="str">
        <f>IFERROR(IF(VLOOKUP($A182,'Annex 2 EHV charges'!$A:$O,10,FALSE)=0,"",VLOOKUP($A182,'Annex 2 EHV charges'!$A:$O,10,FALSE)),"")</f>
        <v/>
      </c>
      <c r="H182" s="107" t="str">
        <f>IFERROR(IF(VLOOKUP($A182,'Annex 2 EHV charges'!$A:$O,11,FALSE)=0,"",VLOOKUP($A182,'Annex 2 EHV charges'!$A:$O,11,FALSE)),"")</f>
        <v/>
      </c>
    </row>
    <row r="183" spans="1:8">
      <c r="A183" s="100"/>
      <c r="B183" s="100"/>
      <c r="C183" s="101"/>
      <c r="D183" s="100"/>
      <c r="E183" s="105" t="str">
        <f>IFERROR(IF(VLOOKUP($A183,'Annex 2 EHV charges'!$A:$O,8,FALSE)=0,"",VLOOKUP($A183,'Annex 2 EHV charges'!$A:$O,8,FALSE)),"")</f>
        <v/>
      </c>
      <c r="F183" s="106" t="str">
        <f>IFERROR(IF(VLOOKUP($A183,'Annex 2 EHV charges'!$A:$O,9,FALSE)=0,"",VLOOKUP($A183,'Annex 2 EHV charges'!$A:$O,9,FALSE)),"")</f>
        <v/>
      </c>
      <c r="G183" s="107" t="str">
        <f>IFERROR(IF(VLOOKUP($A183,'Annex 2 EHV charges'!$A:$O,10,FALSE)=0,"",VLOOKUP($A183,'Annex 2 EHV charges'!$A:$O,10,FALSE)),"")</f>
        <v/>
      </c>
      <c r="H183" s="107" t="str">
        <f>IFERROR(IF(VLOOKUP($A183,'Annex 2 EHV charges'!$A:$O,11,FALSE)=0,"",VLOOKUP($A183,'Annex 2 EHV charges'!$A:$O,11,FALSE)),"")</f>
        <v/>
      </c>
    </row>
    <row r="184" spans="1:8">
      <c r="A184" s="100"/>
      <c r="B184" s="100"/>
      <c r="C184" s="101"/>
      <c r="D184" s="100"/>
      <c r="E184" s="105" t="str">
        <f>IFERROR(IF(VLOOKUP($A184,'Annex 2 EHV charges'!$A:$O,8,FALSE)=0,"",VLOOKUP($A184,'Annex 2 EHV charges'!$A:$O,8,FALSE)),"")</f>
        <v/>
      </c>
      <c r="F184" s="106" t="str">
        <f>IFERROR(IF(VLOOKUP($A184,'Annex 2 EHV charges'!$A:$O,9,FALSE)=0,"",VLOOKUP($A184,'Annex 2 EHV charges'!$A:$O,9,FALSE)),"")</f>
        <v/>
      </c>
      <c r="G184" s="107" t="str">
        <f>IFERROR(IF(VLOOKUP($A184,'Annex 2 EHV charges'!$A:$O,10,FALSE)=0,"",VLOOKUP($A184,'Annex 2 EHV charges'!$A:$O,10,FALSE)),"")</f>
        <v/>
      </c>
      <c r="H184" s="107" t="str">
        <f>IFERROR(IF(VLOOKUP($A184,'Annex 2 EHV charges'!$A:$O,11,FALSE)=0,"",VLOOKUP($A184,'Annex 2 EHV charges'!$A:$O,11,FALSE)),"")</f>
        <v/>
      </c>
    </row>
    <row r="185" spans="1:8">
      <c r="A185" s="100"/>
      <c r="B185" s="100"/>
      <c r="C185" s="101"/>
      <c r="D185" s="100"/>
      <c r="E185" s="105" t="str">
        <f>IFERROR(IF(VLOOKUP($A185,'Annex 2 EHV charges'!$A:$O,8,FALSE)=0,"",VLOOKUP($A185,'Annex 2 EHV charges'!$A:$O,8,FALSE)),"")</f>
        <v/>
      </c>
      <c r="F185" s="106" t="str">
        <f>IFERROR(IF(VLOOKUP($A185,'Annex 2 EHV charges'!$A:$O,9,FALSE)=0,"",VLOOKUP($A185,'Annex 2 EHV charges'!$A:$O,9,FALSE)),"")</f>
        <v/>
      </c>
      <c r="G185" s="107" t="str">
        <f>IFERROR(IF(VLOOKUP($A185,'Annex 2 EHV charges'!$A:$O,10,FALSE)=0,"",VLOOKUP($A185,'Annex 2 EHV charges'!$A:$O,10,FALSE)),"")</f>
        <v/>
      </c>
      <c r="H185" s="107" t="str">
        <f>IFERROR(IF(VLOOKUP($A185,'Annex 2 EHV charges'!$A:$O,11,FALSE)=0,"",VLOOKUP($A185,'Annex 2 EHV charges'!$A:$O,11,FALSE)),"")</f>
        <v/>
      </c>
    </row>
    <row r="186" spans="1:8">
      <c r="A186" s="100"/>
      <c r="B186" s="100"/>
      <c r="C186" s="101"/>
      <c r="D186" s="100"/>
      <c r="E186" s="105" t="str">
        <f>IFERROR(IF(VLOOKUP($A186,'Annex 2 EHV charges'!$A:$O,8,FALSE)=0,"",VLOOKUP($A186,'Annex 2 EHV charges'!$A:$O,8,FALSE)),"")</f>
        <v/>
      </c>
      <c r="F186" s="106" t="str">
        <f>IFERROR(IF(VLOOKUP($A186,'Annex 2 EHV charges'!$A:$O,9,FALSE)=0,"",VLOOKUP($A186,'Annex 2 EHV charges'!$A:$O,9,FALSE)),"")</f>
        <v/>
      </c>
      <c r="G186" s="107" t="str">
        <f>IFERROR(IF(VLOOKUP($A186,'Annex 2 EHV charges'!$A:$O,10,FALSE)=0,"",VLOOKUP($A186,'Annex 2 EHV charges'!$A:$O,10,FALSE)),"")</f>
        <v/>
      </c>
      <c r="H186" s="107" t="str">
        <f>IFERROR(IF(VLOOKUP($A186,'Annex 2 EHV charges'!$A:$O,11,FALSE)=0,"",VLOOKUP($A186,'Annex 2 EHV charges'!$A:$O,11,FALSE)),"")</f>
        <v/>
      </c>
    </row>
    <row r="187" spans="1:8">
      <c r="A187" s="100"/>
      <c r="B187" s="100"/>
      <c r="C187" s="101"/>
      <c r="D187" s="100"/>
      <c r="E187" s="105" t="str">
        <f>IFERROR(IF(VLOOKUP($A187,'Annex 2 EHV charges'!$A:$O,8,FALSE)=0,"",VLOOKUP($A187,'Annex 2 EHV charges'!$A:$O,8,FALSE)),"")</f>
        <v/>
      </c>
      <c r="F187" s="106" t="str">
        <f>IFERROR(IF(VLOOKUP($A187,'Annex 2 EHV charges'!$A:$O,9,FALSE)=0,"",VLOOKUP($A187,'Annex 2 EHV charges'!$A:$O,9,FALSE)),"")</f>
        <v/>
      </c>
      <c r="G187" s="107" t="str">
        <f>IFERROR(IF(VLOOKUP($A187,'Annex 2 EHV charges'!$A:$O,10,FALSE)=0,"",VLOOKUP($A187,'Annex 2 EHV charges'!$A:$O,10,FALSE)),"")</f>
        <v/>
      </c>
      <c r="H187" s="107" t="str">
        <f>IFERROR(IF(VLOOKUP($A187,'Annex 2 EHV charges'!$A:$O,11,FALSE)=0,"",VLOOKUP($A187,'Annex 2 EHV charges'!$A:$O,11,FALSE)),"")</f>
        <v/>
      </c>
    </row>
    <row r="188" spans="1:8">
      <c r="A188" s="100"/>
      <c r="B188" s="100"/>
      <c r="C188" s="101"/>
      <c r="D188" s="100"/>
      <c r="E188" s="105" t="str">
        <f>IFERROR(IF(VLOOKUP($A188,'Annex 2 EHV charges'!$A:$O,8,FALSE)=0,"",VLOOKUP($A188,'Annex 2 EHV charges'!$A:$O,8,FALSE)),"")</f>
        <v/>
      </c>
      <c r="F188" s="106" t="str">
        <f>IFERROR(IF(VLOOKUP($A188,'Annex 2 EHV charges'!$A:$O,9,FALSE)=0,"",VLOOKUP($A188,'Annex 2 EHV charges'!$A:$O,9,FALSE)),"")</f>
        <v/>
      </c>
      <c r="G188" s="107" t="str">
        <f>IFERROR(IF(VLOOKUP($A188,'Annex 2 EHV charges'!$A:$O,10,FALSE)=0,"",VLOOKUP($A188,'Annex 2 EHV charges'!$A:$O,10,FALSE)),"")</f>
        <v/>
      </c>
      <c r="H188" s="107" t="str">
        <f>IFERROR(IF(VLOOKUP($A188,'Annex 2 EHV charges'!$A:$O,11,FALSE)=0,"",VLOOKUP($A188,'Annex 2 EHV charges'!$A:$O,11,FALSE)),"")</f>
        <v/>
      </c>
    </row>
    <row r="189" spans="1:8">
      <c r="A189" s="100"/>
      <c r="B189" s="100"/>
      <c r="C189" s="101"/>
      <c r="D189" s="100"/>
      <c r="E189" s="105" t="str">
        <f>IFERROR(IF(VLOOKUP($A189,'Annex 2 EHV charges'!$A:$O,8,FALSE)=0,"",VLOOKUP($A189,'Annex 2 EHV charges'!$A:$O,8,FALSE)),"")</f>
        <v/>
      </c>
      <c r="F189" s="106" t="str">
        <f>IFERROR(IF(VLOOKUP($A189,'Annex 2 EHV charges'!$A:$O,9,FALSE)=0,"",VLOOKUP($A189,'Annex 2 EHV charges'!$A:$O,9,FALSE)),"")</f>
        <v/>
      </c>
      <c r="G189" s="107" t="str">
        <f>IFERROR(IF(VLOOKUP($A189,'Annex 2 EHV charges'!$A:$O,10,FALSE)=0,"",VLOOKUP($A189,'Annex 2 EHV charges'!$A:$O,10,FALSE)),"")</f>
        <v/>
      </c>
      <c r="H189" s="107" t="str">
        <f>IFERROR(IF(VLOOKUP($A189,'Annex 2 EHV charges'!$A:$O,11,FALSE)=0,"",VLOOKUP($A189,'Annex 2 EHV charges'!$A:$O,11,FALSE)),"")</f>
        <v/>
      </c>
    </row>
    <row r="190" spans="1:8">
      <c r="A190" s="100"/>
      <c r="B190" s="100"/>
      <c r="C190" s="101"/>
      <c r="D190" s="100"/>
      <c r="E190" s="105" t="str">
        <f>IFERROR(IF(VLOOKUP($A190,'Annex 2 EHV charges'!$A:$O,8,FALSE)=0,"",VLOOKUP($A190,'Annex 2 EHV charges'!$A:$O,8,FALSE)),"")</f>
        <v/>
      </c>
      <c r="F190" s="106" t="str">
        <f>IFERROR(IF(VLOOKUP($A190,'Annex 2 EHV charges'!$A:$O,9,FALSE)=0,"",VLOOKUP($A190,'Annex 2 EHV charges'!$A:$O,9,FALSE)),"")</f>
        <v/>
      </c>
      <c r="G190" s="107" t="str">
        <f>IFERROR(IF(VLOOKUP($A190,'Annex 2 EHV charges'!$A:$O,10,FALSE)=0,"",VLOOKUP($A190,'Annex 2 EHV charges'!$A:$O,10,FALSE)),"")</f>
        <v/>
      </c>
      <c r="H190" s="107" t="str">
        <f>IFERROR(IF(VLOOKUP($A190,'Annex 2 EHV charges'!$A:$O,11,FALSE)=0,"",VLOOKUP($A190,'Annex 2 EHV charges'!$A:$O,11,FALSE)),"")</f>
        <v/>
      </c>
    </row>
    <row r="191" spans="1:8">
      <c r="A191" s="100"/>
      <c r="B191" s="100"/>
      <c r="C191" s="101"/>
      <c r="D191" s="100"/>
      <c r="E191" s="105" t="str">
        <f>IFERROR(IF(VLOOKUP($A191,'Annex 2 EHV charges'!$A:$O,8,FALSE)=0,"",VLOOKUP($A191,'Annex 2 EHV charges'!$A:$O,8,FALSE)),"")</f>
        <v/>
      </c>
      <c r="F191" s="106" t="str">
        <f>IFERROR(IF(VLOOKUP($A191,'Annex 2 EHV charges'!$A:$O,9,FALSE)=0,"",VLOOKUP($A191,'Annex 2 EHV charges'!$A:$O,9,FALSE)),"")</f>
        <v/>
      </c>
      <c r="G191" s="107" t="str">
        <f>IFERROR(IF(VLOOKUP($A191,'Annex 2 EHV charges'!$A:$O,10,FALSE)=0,"",VLOOKUP($A191,'Annex 2 EHV charges'!$A:$O,10,FALSE)),"")</f>
        <v/>
      </c>
      <c r="H191" s="107" t="str">
        <f>IFERROR(IF(VLOOKUP($A191,'Annex 2 EHV charges'!$A:$O,11,FALSE)=0,"",VLOOKUP($A191,'Annex 2 EHV charges'!$A:$O,11,FALSE)),"")</f>
        <v/>
      </c>
    </row>
    <row r="192" spans="1:8">
      <c r="A192" s="100"/>
      <c r="B192" s="100"/>
      <c r="C192" s="101"/>
      <c r="D192" s="100"/>
      <c r="E192" s="105" t="str">
        <f>IFERROR(IF(VLOOKUP($A192,'Annex 2 EHV charges'!$A:$O,8,FALSE)=0,"",VLOOKUP($A192,'Annex 2 EHV charges'!$A:$O,8,FALSE)),"")</f>
        <v/>
      </c>
      <c r="F192" s="106" t="str">
        <f>IFERROR(IF(VLOOKUP($A192,'Annex 2 EHV charges'!$A:$O,9,FALSE)=0,"",VLOOKUP($A192,'Annex 2 EHV charges'!$A:$O,9,FALSE)),"")</f>
        <v/>
      </c>
      <c r="G192" s="107" t="str">
        <f>IFERROR(IF(VLOOKUP($A192,'Annex 2 EHV charges'!$A:$O,10,FALSE)=0,"",VLOOKUP($A192,'Annex 2 EHV charges'!$A:$O,10,FALSE)),"")</f>
        <v/>
      </c>
      <c r="H192" s="107" t="str">
        <f>IFERROR(IF(VLOOKUP($A192,'Annex 2 EHV charges'!$A:$O,11,FALSE)=0,"",VLOOKUP($A192,'Annex 2 EHV charges'!$A:$O,11,FALSE)),"")</f>
        <v/>
      </c>
    </row>
    <row r="193" spans="1:8">
      <c r="A193" s="100"/>
      <c r="B193" s="100"/>
      <c r="C193" s="101"/>
      <c r="D193" s="100"/>
      <c r="E193" s="105" t="str">
        <f>IFERROR(IF(VLOOKUP($A193,'Annex 2 EHV charges'!$A:$O,8,FALSE)=0,"",VLOOKUP($A193,'Annex 2 EHV charges'!$A:$O,8,FALSE)),"")</f>
        <v/>
      </c>
      <c r="F193" s="106" t="str">
        <f>IFERROR(IF(VLOOKUP($A193,'Annex 2 EHV charges'!$A:$O,9,FALSE)=0,"",VLOOKUP($A193,'Annex 2 EHV charges'!$A:$O,9,FALSE)),"")</f>
        <v/>
      </c>
      <c r="G193" s="107" t="str">
        <f>IFERROR(IF(VLOOKUP($A193,'Annex 2 EHV charges'!$A:$O,10,FALSE)=0,"",VLOOKUP($A193,'Annex 2 EHV charges'!$A:$O,10,FALSE)),"")</f>
        <v/>
      </c>
      <c r="H193" s="107" t="str">
        <f>IFERROR(IF(VLOOKUP($A193,'Annex 2 EHV charges'!$A:$O,11,FALSE)=0,"",VLOOKUP($A193,'Annex 2 EHV charges'!$A:$O,11,FALSE)),"")</f>
        <v/>
      </c>
    </row>
    <row r="194" spans="1:8">
      <c r="A194" s="100"/>
      <c r="B194" s="100"/>
      <c r="C194" s="101"/>
      <c r="D194" s="100"/>
      <c r="E194" s="105" t="str">
        <f>IFERROR(IF(VLOOKUP($A194,'Annex 2 EHV charges'!$A:$O,8,FALSE)=0,"",VLOOKUP($A194,'Annex 2 EHV charges'!$A:$O,8,FALSE)),"")</f>
        <v/>
      </c>
      <c r="F194" s="106" t="str">
        <f>IFERROR(IF(VLOOKUP($A194,'Annex 2 EHV charges'!$A:$O,9,FALSE)=0,"",VLOOKUP($A194,'Annex 2 EHV charges'!$A:$O,9,FALSE)),"")</f>
        <v/>
      </c>
      <c r="G194" s="107" t="str">
        <f>IFERROR(IF(VLOOKUP($A194,'Annex 2 EHV charges'!$A:$O,10,FALSE)=0,"",VLOOKUP($A194,'Annex 2 EHV charges'!$A:$O,10,FALSE)),"")</f>
        <v/>
      </c>
      <c r="H194" s="107" t="str">
        <f>IFERROR(IF(VLOOKUP($A194,'Annex 2 EHV charges'!$A:$O,11,FALSE)=0,"",VLOOKUP($A194,'Annex 2 EHV charges'!$A:$O,11,FALSE)),"")</f>
        <v/>
      </c>
    </row>
    <row r="195" spans="1:8">
      <c r="A195" s="100"/>
      <c r="B195" s="100"/>
      <c r="C195" s="101"/>
      <c r="D195" s="100"/>
      <c r="E195" s="105" t="str">
        <f>IFERROR(IF(VLOOKUP($A195,'Annex 2 EHV charges'!$A:$O,8,FALSE)=0,"",VLOOKUP($A195,'Annex 2 EHV charges'!$A:$O,8,FALSE)),"")</f>
        <v/>
      </c>
      <c r="F195" s="106" t="str">
        <f>IFERROR(IF(VLOOKUP($A195,'Annex 2 EHV charges'!$A:$O,9,FALSE)=0,"",VLOOKUP($A195,'Annex 2 EHV charges'!$A:$O,9,FALSE)),"")</f>
        <v/>
      </c>
      <c r="G195" s="107" t="str">
        <f>IFERROR(IF(VLOOKUP($A195,'Annex 2 EHV charges'!$A:$O,10,FALSE)=0,"",VLOOKUP($A195,'Annex 2 EHV charges'!$A:$O,10,FALSE)),"")</f>
        <v/>
      </c>
      <c r="H195" s="107" t="str">
        <f>IFERROR(IF(VLOOKUP($A195,'Annex 2 EHV charges'!$A:$O,11,FALSE)=0,"",VLOOKUP($A195,'Annex 2 EHV charges'!$A:$O,11,FALSE)),"")</f>
        <v/>
      </c>
    </row>
    <row r="196" spans="1:8">
      <c r="A196" s="100"/>
      <c r="B196" s="100"/>
      <c r="C196" s="101"/>
      <c r="D196" s="100"/>
      <c r="E196" s="105" t="str">
        <f>IFERROR(IF(VLOOKUP($A196,'Annex 2 EHV charges'!$A:$O,8,FALSE)=0,"",VLOOKUP($A196,'Annex 2 EHV charges'!$A:$O,8,FALSE)),"")</f>
        <v/>
      </c>
      <c r="F196" s="106" t="str">
        <f>IFERROR(IF(VLOOKUP($A196,'Annex 2 EHV charges'!$A:$O,9,FALSE)=0,"",VLOOKUP($A196,'Annex 2 EHV charges'!$A:$O,9,FALSE)),"")</f>
        <v/>
      </c>
      <c r="G196" s="107" t="str">
        <f>IFERROR(IF(VLOOKUP($A196,'Annex 2 EHV charges'!$A:$O,10,FALSE)=0,"",VLOOKUP($A196,'Annex 2 EHV charges'!$A:$O,10,FALSE)),"")</f>
        <v/>
      </c>
      <c r="H196" s="107" t="str">
        <f>IFERROR(IF(VLOOKUP($A196,'Annex 2 EHV charges'!$A:$O,11,FALSE)=0,"",VLOOKUP($A196,'Annex 2 EHV charges'!$A:$O,11,FALSE)),"")</f>
        <v/>
      </c>
    </row>
    <row r="197" spans="1:8">
      <c r="A197" s="100"/>
      <c r="B197" s="100"/>
      <c r="C197" s="101"/>
      <c r="D197" s="100"/>
      <c r="E197" s="105" t="str">
        <f>IFERROR(IF(VLOOKUP($A197,'Annex 2 EHV charges'!$A:$O,8,FALSE)=0,"",VLOOKUP($A197,'Annex 2 EHV charges'!$A:$O,8,FALSE)),"")</f>
        <v/>
      </c>
      <c r="F197" s="106" t="str">
        <f>IFERROR(IF(VLOOKUP($A197,'Annex 2 EHV charges'!$A:$O,9,FALSE)=0,"",VLOOKUP($A197,'Annex 2 EHV charges'!$A:$O,9,FALSE)),"")</f>
        <v/>
      </c>
      <c r="G197" s="107" t="str">
        <f>IFERROR(IF(VLOOKUP($A197,'Annex 2 EHV charges'!$A:$O,10,FALSE)=0,"",VLOOKUP($A197,'Annex 2 EHV charges'!$A:$O,10,FALSE)),"")</f>
        <v/>
      </c>
      <c r="H197" s="107" t="str">
        <f>IFERROR(IF(VLOOKUP($A197,'Annex 2 EHV charges'!$A:$O,11,FALSE)=0,"",VLOOKUP($A197,'Annex 2 EHV charges'!$A:$O,11,FALSE)),"")</f>
        <v/>
      </c>
    </row>
    <row r="198" spans="1:8">
      <c r="A198" s="100"/>
      <c r="B198" s="100"/>
      <c r="C198" s="101"/>
      <c r="D198" s="100"/>
      <c r="E198" s="105" t="str">
        <f>IFERROR(IF(VLOOKUP($A198,'Annex 2 EHV charges'!$A:$O,8,FALSE)=0,"",VLOOKUP($A198,'Annex 2 EHV charges'!$A:$O,8,FALSE)),"")</f>
        <v/>
      </c>
      <c r="F198" s="106" t="str">
        <f>IFERROR(IF(VLOOKUP($A198,'Annex 2 EHV charges'!$A:$O,9,FALSE)=0,"",VLOOKUP($A198,'Annex 2 EHV charges'!$A:$O,9,FALSE)),"")</f>
        <v/>
      </c>
      <c r="G198" s="107" t="str">
        <f>IFERROR(IF(VLOOKUP($A198,'Annex 2 EHV charges'!$A:$O,10,FALSE)=0,"",VLOOKUP($A198,'Annex 2 EHV charges'!$A:$O,10,FALSE)),"")</f>
        <v/>
      </c>
      <c r="H198" s="107" t="str">
        <f>IFERROR(IF(VLOOKUP($A198,'Annex 2 EHV charges'!$A:$O,11,FALSE)=0,"",VLOOKUP($A198,'Annex 2 EHV charges'!$A:$O,11,FALSE)),"")</f>
        <v/>
      </c>
    </row>
    <row r="199" spans="1:8">
      <c r="A199" s="100"/>
      <c r="B199" s="100"/>
      <c r="C199" s="101"/>
      <c r="D199" s="100"/>
      <c r="E199" s="105" t="str">
        <f>IFERROR(IF(VLOOKUP($A199,'Annex 2 EHV charges'!$A:$O,8,FALSE)=0,"",VLOOKUP($A199,'Annex 2 EHV charges'!$A:$O,8,FALSE)),"")</f>
        <v/>
      </c>
      <c r="F199" s="106" t="str">
        <f>IFERROR(IF(VLOOKUP($A199,'Annex 2 EHV charges'!$A:$O,9,FALSE)=0,"",VLOOKUP($A199,'Annex 2 EHV charges'!$A:$O,9,FALSE)),"")</f>
        <v/>
      </c>
      <c r="G199" s="107" t="str">
        <f>IFERROR(IF(VLOOKUP($A199,'Annex 2 EHV charges'!$A:$O,10,FALSE)=0,"",VLOOKUP($A199,'Annex 2 EHV charges'!$A:$O,10,FALSE)),"")</f>
        <v/>
      </c>
      <c r="H199" s="107" t="str">
        <f>IFERROR(IF(VLOOKUP($A199,'Annex 2 EHV charges'!$A:$O,11,FALSE)=0,"",VLOOKUP($A199,'Annex 2 EHV charges'!$A:$O,11,FALSE)),"")</f>
        <v/>
      </c>
    </row>
    <row r="200" spans="1:8">
      <c r="A200" s="100"/>
      <c r="B200" s="100"/>
      <c r="C200" s="101"/>
      <c r="D200" s="100"/>
      <c r="E200" s="105" t="str">
        <f>IFERROR(IF(VLOOKUP($A200,'Annex 2 EHV charges'!$A:$O,8,FALSE)=0,"",VLOOKUP($A200,'Annex 2 EHV charges'!$A:$O,8,FALSE)),"")</f>
        <v/>
      </c>
      <c r="F200" s="106" t="str">
        <f>IFERROR(IF(VLOOKUP($A200,'Annex 2 EHV charges'!$A:$O,9,FALSE)=0,"",VLOOKUP($A200,'Annex 2 EHV charges'!$A:$O,9,FALSE)),"")</f>
        <v/>
      </c>
      <c r="G200" s="107" t="str">
        <f>IFERROR(IF(VLOOKUP($A200,'Annex 2 EHV charges'!$A:$O,10,FALSE)=0,"",VLOOKUP($A200,'Annex 2 EHV charges'!$A:$O,10,FALSE)),"")</f>
        <v/>
      </c>
      <c r="H200" s="107" t="str">
        <f>IFERROR(IF(VLOOKUP($A200,'Annex 2 EHV charges'!$A:$O,11,FALSE)=0,"",VLOOKUP($A200,'Annex 2 EHV charges'!$A:$O,11,FALSE)),"")</f>
        <v/>
      </c>
    </row>
    <row r="201" spans="1:8">
      <c r="A201" s="100"/>
      <c r="B201" s="100"/>
      <c r="C201" s="101"/>
      <c r="D201" s="100"/>
      <c r="E201" s="105" t="str">
        <f>IFERROR(IF(VLOOKUP($A201,'Annex 2 EHV charges'!$A:$O,8,FALSE)=0,"",VLOOKUP($A201,'Annex 2 EHV charges'!$A:$O,8,FALSE)),"")</f>
        <v/>
      </c>
      <c r="F201" s="106" t="str">
        <f>IFERROR(IF(VLOOKUP($A201,'Annex 2 EHV charges'!$A:$O,9,FALSE)=0,"",VLOOKUP($A201,'Annex 2 EHV charges'!$A:$O,9,FALSE)),"")</f>
        <v/>
      </c>
      <c r="G201" s="107" t="str">
        <f>IFERROR(IF(VLOOKUP($A201,'Annex 2 EHV charges'!$A:$O,10,FALSE)=0,"",VLOOKUP($A201,'Annex 2 EHV charges'!$A:$O,10,FALSE)),"")</f>
        <v/>
      </c>
      <c r="H201" s="107" t="str">
        <f>IFERROR(IF(VLOOKUP($A201,'Annex 2 EHV charges'!$A:$O,11,FALSE)=0,"",VLOOKUP($A201,'Annex 2 EHV charges'!$A:$O,11,FALSE)),"")</f>
        <v/>
      </c>
    </row>
    <row r="202" spans="1:8">
      <c r="A202" s="100"/>
      <c r="B202" s="100"/>
      <c r="C202" s="101"/>
      <c r="D202" s="100"/>
      <c r="E202" s="105" t="str">
        <f>IFERROR(IF(VLOOKUP($A202,'Annex 2 EHV charges'!$A:$O,8,FALSE)=0,"",VLOOKUP($A202,'Annex 2 EHV charges'!$A:$O,8,FALSE)),"")</f>
        <v/>
      </c>
      <c r="F202" s="106" t="str">
        <f>IFERROR(IF(VLOOKUP($A202,'Annex 2 EHV charges'!$A:$O,9,FALSE)=0,"",VLOOKUP($A202,'Annex 2 EHV charges'!$A:$O,9,FALSE)),"")</f>
        <v/>
      </c>
      <c r="G202" s="107" t="str">
        <f>IFERROR(IF(VLOOKUP($A202,'Annex 2 EHV charges'!$A:$O,10,FALSE)=0,"",VLOOKUP($A202,'Annex 2 EHV charges'!$A:$O,10,FALSE)),"")</f>
        <v/>
      </c>
      <c r="H202" s="107" t="str">
        <f>IFERROR(IF(VLOOKUP($A202,'Annex 2 EHV charges'!$A:$O,11,FALSE)=0,"",VLOOKUP($A202,'Annex 2 EHV charges'!$A:$O,11,FALSE)),"")</f>
        <v/>
      </c>
    </row>
    <row r="203" spans="1:8">
      <c r="A203" s="100"/>
      <c r="B203" s="100"/>
      <c r="C203" s="101"/>
      <c r="D203" s="100"/>
      <c r="E203" s="105" t="str">
        <f>IFERROR(IF(VLOOKUP($A203,'Annex 2 EHV charges'!$A:$O,8,FALSE)=0,"",VLOOKUP($A203,'Annex 2 EHV charges'!$A:$O,8,FALSE)),"")</f>
        <v/>
      </c>
      <c r="F203" s="106" t="str">
        <f>IFERROR(IF(VLOOKUP($A203,'Annex 2 EHV charges'!$A:$O,9,FALSE)=0,"",VLOOKUP($A203,'Annex 2 EHV charges'!$A:$O,9,FALSE)),"")</f>
        <v/>
      </c>
      <c r="G203" s="107" t="str">
        <f>IFERROR(IF(VLOOKUP($A203,'Annex 2 EHV charges'!$A:$O,10,FALSE)=0,"",VLOOKUP($A203,'Annex 2 EHV charges'!$A:$O,10,FALSE)),"")</f>
        <v/>
      </c>
      <c r="H203" s="107" t="str">
        <f>IFERROR(IF(VLOOKUP($A203,'Annex 2 EHV charges'!$A:$O,11,FALSE)=0,"",VLOOKUP($A203,'Annex 2 EHV charges'!$A:$O,11,FALSE)),"")</f>
        <v/>
      </c>
    </row>
    <row r="204" spans="1:8">
      <c r="A204" s="100"/>
      <c r="B204" s="100"/>
      <c r="C204" s="101"/>
      <c r="D204" s="100"/>
      <c r="E204" s="105" t="str">
        <f>IFERROR(IF(VLOOKUP($A204,'Annex 2 EHV charges'!$A:$O,8,FALSE)=0,"",VLOOKUP($A204,'Annex 2 EHV charges'!$A:$O,8,FALSE)),"")</f>
        <v/>
      </c>
      <c r="F204" s="106" t="str">
        <f>IFERROR(IF(VLOOKUP($A204,'Annex 2 EHV charges'!$A:$O,9,FALSE)=0,"",VLOOKUP($A204,'Annex 2 EHV charges'!$A:$O,9,FALSE)),"")</f>
        <v/>
      </c>
      <c r="G204" s="107" t="str">
        <f>IFERROR(IF(VLOOKUP($A204,'Annex 2 EHV charges'!$A:$O,10,FALSE)=0,"",VLOOKUP($A204,'Annex 2 EHV charges'!$A:$O,10,FALSE)),"")</f>
        <v/>
      </c>
      <c r="H204" s="107" t="str">
        <f>IFERROR(IF(VLOOKUP($A204,'Annex 2 EHV charges'!$A:$O,11,FALSE)=0,"",VLOOKUP($A204,'Annex 2 EHV charges'!$A:$O,11,FALSE)),"")</f>
        <v/>
      </c>
    </row>
    <row r="205" spans="1:8">
      <c r="A205" s="100"/>
      <c r="B205" s="100"/>
      <c r="C205" s="101"/>
      <c r="D205" s="100"/>
      <c r="E205" s="105" t="str">
        <f>IFERROR(IF(VLOOKUP($A205,'Annex 2 EHV charges'!$A:$O,8,FALSE)=0,"",VLOOKUP($A205,'Annex 2 EHV charges'!$A:$O,8,FALSE)),"")</f>
        <v/>
      </c>
      <c r="F205" s="106" t="str">
        <f>IFERROR(IF(VLOOKUP($A205,'Annex 2 EHV charges'!$A:$O,9,FALSE)=0,"",VLOOKUP($A205,'Annex 2 EHV charges'!$A:$O,9,FALSE)),"")</f>
        <v/>
      </c>
      <c r="G205" s="107" t="str">
        <f>IFERROR(IF(VLOOKUP($A205,'Annex 2 EHV charges'!$A:$O,10,FALSE)=0,"",VLOOKUP($A205,'Annex 2 EHV charges'!$A:$O,10,FALSE)),"")</f>
        <v/>
      </c>
      <c r="H205" s="107" t="str">
        <f>IFERROR(IF(VLOOKUP($A205,'Annex 2 EHV charges'!$A:$O,11,FALSE)=0,"",VLOOKUP($A205,'Annex 2 EHV charges'!$A:$O,11,FALSE)),"")</f>
        <v/>
      </c>
    </row>
    <row r="206" spans="1:8">
      <c r="A206" s="100"/>
      <c r="B206" s="100"/>
      <c r="C206" s="101"/>
      <c r="D206" s="100"/>
      <c r="E206" s="105" t="str">
        <f>IFERROR(IF(VLOOKUP($A206,'Annex 2 EHV charges'!$A:$O,8,FALSE)=0,"",VLOOKUP($A206,'Annex 2 EHV charges'!$A:$O,8,FALSE)),"")</f>
        <v/>
      </c>
      <c r="F206" s="106" t="str">
        <f>IFERROR(IF(VLOOKUP($A206,'Annex 2 EHV charges'!$A:$O,9,FALSE)=0,"",VLOOKUP($A206,'Annex 2 EHV charges'!$A:$O,9,FALSE)),"")</f>
        <v/>
      </c>
      <c r="G206" s="107" t="str">
        <f>IFERROR(IF(VLOOKUP($A206,'Annex 2 EHV charges'!$A:$O,10,FALSE)=0,"",VLOOKUP($A206,'Annex 2 EHV charges'!$A:$O,10,FALSE)),"")</f>
        <v/>
      </c>
      <c r="H206" s="107" t="str">
        <f>IFERROR(IF(VLOOKUP($A206,'Annex 2 EHV charges'!$A:$O,11,FALSE)=0,"",VLOOKUP($A206,'Annex 2 EHV charges'!$A:$O,11,FALSE)),"")</f>
        <v/>
      </c>
    </row>
    <row r="207" spans="1:8">
      <c r="A207" s="100"/>
      <c r="B207" s="100"/>
      <c r="C207" s="101"/>
      <c r="D207" s="100"/>
      <c r="E207" s="105" t="str">
        <f>IFERROR(IF(VLOOKUP($A207,'Annex 2 EHV charges'!$A:$O,8,FALSE)=0,"",VLOOKUP($A207,'Annex 2 EHV charges'!$A:$O,8,FALSE)),"")</f>
        <v/>
      </c>
      <c r="F207" s="106" t="str">
        <f>IFERROR(IF(VLOOKUP($A207,'Annex 2 EHV charges'!$A:$O,9,FALSE)=0,"",VLOOKUP($A207,'Annex 2 EHV charges'!$A:$O,9,FALSE)),"")</f>
        <v/>
      </c>
      <c r="G207" s="107" t="str">
        <f>IFERROR(IF(VLOOKUP($A207,'Annex 2 EHV charges'!$A:$O,10,FALSE)=0,"",VLOOKUP($A207,'Annex 2 EHV charges'!$A:$O,10,FALSE)),"")</f>
        <v/>
      </c>
      <c r="H207" s="107" t="str">
        <f>IFERROR(IF(VLOOKUP($A207,'Annex 2 EHV charges'!$A:$O,11,FALSE)=0,"",VLOOKUP($A207,'Annex 2 EHV charges'!$A:$O,11,FALSE)),"")</f>
        <v/>
      </c>
    </row>
    <row r="208" spans="1:8">
      <c r="A208" s="100"/>
      <c r="B208" s="100"/>
      <c r="C208" s="101"/>
      <c r="D208" s="100"/>
      <c r="E208" s="105" t="str">
        <f>IFERROR(IF(VLOOKUP($A208,'Annex 2 EHV charges'!$A:$O,8,FALSE)=0,"",VLOOKUP($A208,'Annex 2 EHV charges'!$A:$O,8,FALSE)),"")</f>
        <v/>
      </c>
      <c r="F208" s="106" t="str">
        <f>IFERROR(IF(VLOOKUP($A208,'Annex 2 EHV charges'!$A:$O,9,FALSE)=0,"",VLOOKUP($A208,'Annex 2 EHV charges'!$A:$O,9,FALSE)),"")</f>
        <v/>
      </c>
      <c r="G208" s="107" t="str">
        <f>IFERROR(IF(VLOOKUP($A208,'Annex 2 EHV charges'!$A:$O,10,FALSE)=0,"",VLOOKUP($A208,'Annex 2 EHV charges'!$A:$O,10,FALSE)),"")</f>
        <v/>
      </c>
      <c r="H208" s="107" t="str">
        <f>IFERROR(IF(VLOOKUP($A208,'Annex 2 EHV charges'!$A:$O,11,FALSE)=0,"",VLOOKUP($A208,'Annex 2 EHV charges'!$A:$O,11,FALSE)),"")</f>
        <v/>
      </c>
    </row>
    <row r="209" spans="1:8">
      <c r="A209" s="100"/>
      <c r="B209" s="100"/>
      <c r="C209" s="101"/>
      <c r="D209" s="100"/>
      <c r="E209" s="105" t="str">
        <f>IFERROR(IF(VLOOKUP($A209,'Annex 2 EHV charges'!$A:$O,8,FALSE)=0,"",VLOOKUP($A209,'Annex 2 EHV charges'!$A:$O,8,FALSE)),"")</f>
        <v/>
      </c>
      <c r="F209" s="106" t="str">
        <f>IFERROR(IF(VLOOKUP($A209,'Annex 2 EHV charges'!$A:$O,9,FALSE)=0,"",VLOOKUP($A209,'Annex 2 EHV charges'!$A:$O,9,FALSE)),"")</f>
        <v/>
      </c>
      <c r="G209" s="107" t="str">
        <f>IFERROR(IF(VLOOKUP($A209,'Annex 2 EHV charges'!$A:$O,10,FALSE)=0,"",VLOOKUP($A209,'Annex 2 EHV charges'!$A:$O,10,FALSE)),"")</f>
        <v/>
      </c>
      <c r="H209" s="107" t="str">
        <f>IFERROR(IF(VLOOKUP($A209,'Annex 2 EHV charges'!$A:$O,11,FALSE)=0,"",VLOOKUP($A209,'Annex 2 EHV charges'!$A:$O,11,FALSE)),"")</f>
        <v/>
      </c>
    </row>
    <row r="210" spans="1:8">
      <c r="A210" s="100"/>
      <c r="B210" s="100"/>
      <c r="C210" s="101"/>
      <c r="D210" s="100"/>
      <c r="E210" s="105" t="str">
        <f>IFERROR(IF(VLOOKUP($A210,'Annex 2 EHV charges'!$A:$O,8,FALSE)=0,"",VLOOKUP($A210,'Annex 2 EHV charges'!$A:$O,8,FALSE)),"")</f>
        <v/>
      </c>
      <c r="F210" s="106" t="str">
        <f>IFERROR(IF(VLOOKUP($A210,'Annex 2 EHV charges'!$A:$O,9,FALSE)=0,"",VLOOKUP($A210,'Annex 2 EHV charges'!$A:$O,9,FALSE)),"")</f>
        <v/>
      </c>
      <c r="G210" s="107" t="str">
        <f>IFERROR(IF(VLOOKUP($A210,'Annex 2 EHV charges'!$A:$O,10,FALSE)=0,"",VLOOKUP($A210,'Annex 2 EHV charges'!$A:$O,10,FALSE)),"")</f>
        <v/>
      </c>
      <c r="H210" s="107" t="str">
        <f>IFERROR(IF(VLOOKUP($A210,'Annex 2 EHV charges'!$A:$O,11,FALSE)=0,"",VLOOKUP($A210,'Annex 2 EHV charges'!$A:$O,11,FALSE)),"")</f>
        <v/>
      </c>
    </row>
    <row r="211" spans="1:8">
      <c r="A211" s="100"/>
      <c r="B211" s="100"/>
      <c r="C211" s="101"/>
      <c r="D211" s="100"/>
      <c r="E211" s="105" t="str">
        <f>IFERROR(IF(VLOOKUP($A211,'Annex 2 EHV charges'!$A:$O,8,FALSE)=0,"",VLOOKUP($A211,'Annex 2 EHV charges'!$A:$O,8,FALSE)),"")</f>
        <v/>
      </c>
      <c r="F211" s="106" t="str">
        <f>IFERROR(IF(VLOOKUP($A211,'Annex 2 EHV charges'!$A:$O,9,FALSE)=0,"",VLOOKUP($A211,'Annex 2 EHV charges'!$A:$O,9,FALSE)),"")</f>
        <v/>
      </c>
      <c r="G211" s="107" t="str">
        <f>IFERROR(IF(VLOOKUP($A211,'Annex 2 EHV charges'!$A:$O,10,FALSE)=0,"",VLOOKUP($A211,'Annex 2 EHV charges'!$A:$O,10,FALSE)),"")</f>
        <v/>
      </c>
      <c r="H211" s="107" t="str">
        <f>IFERROR(IF(VLOOKUP($A211,'Annex 2 EHV charges'!$A:$O,11,FALSE)=0,"",VLOOKUP($A211,'Annex 2 EHV charges'!$A:$O,11,FALSE)),"")</f>
        <v/>
      </c>
    </row>
    <row r="212" spans="1:8">
      <c r="A212" s="100"/>
      <c r="B212" s="100"/>
      <c r="C212" s="101"/>
      <c r="D212" s="100"/>
      <c r="E212" s="105" t="str">
        <f>IFERROR(IF(VLOOKUP($A212,'Annex 2 EHV charges'!$A:$O,8,FALSE)=0,"",VLOOKUP($A212,'Annex 2 EHV charges'!$A:$O,8,FALSE)),"")</f>
        <v/>
      </c>
      <c r="F212" s="106" t="str">
        <f>IFERROR(IF(VLOOKUP($A212,'Annex 2 EHV charges'!$A:$O,9,FALSE)=0,"",VLOOKUP($A212,'Annex 2 EHV charges'!$A:$O,9,FALSE)),"")</f>
        <v/>
      </c>
      <c r="G212" s="107" t="str">
        <f>IFERROR(IF(VLOOKUP($A212,'Annex 2 EHV charges'!$A:$O,10,FALSE)=0,"",VLOOKUP($A212,'Annex 2 EHV charges'!$A:$O,10,FALSE)),"")</f>
        <v/>
      </c>
      <c r="H212" s="107" t="str">
        <f>IFERROR(IF(VLOOKUP($A212,'Annex 2 EHV charges'!$A:$O,11,FALSE)=0,"",VLOOKUP($A212,'Annex 2 EHV charges'!$A:$O,11,FALSE)),"")</f>
        <v/>
      </c>
    </row>
    <row r="213" spans="1:8">
      <c r="A213" s="100"/>
      <c r="B213" s="100"/>
      <c r="C213" s="101"/>
      <c r="D213" s="100"/>
      <c r="E213" s="105" t="str">
        <f>IFERROR(IF(VLOOKUP($A213,'Annex 2 EHV charges'!$A:$O,8,FALSE)=0,"",VLOOKUP($A213,'Annex 2 EHV charges'!$A:$O,8,FALSE)),"")</f>
        <v/>
      </c>
      <c r="F213" s="106" t="str">
        <f>IFERROR(IF(VLOOKUP($A213,'Annex 2 EHV charges'!$A:$O,9,FALSE)=0,"",VLOOKUP($A213,'Annex 2 EHV charges'!$A:$O,9,FALSE)),"")</f>
        <v/>
      </c>
      <c r="G213" s="107" t="str">
        <f>IFERROR(IF(VLOOKUP($A213,'Annex 2 EHV charges'!$A:$O,10,FALSE)=0,"",VLOOKUP($A213,'Annex 2 EHV charges'!$A:$O,10,FALSE)),"")</f>
        <v/>
      </c>
      <c r="H213" s="107" t="str">
        <f>IFERROR(IF(VLOOKUP($A213,'Annex 2 EHV charges'!$A:$O,11,FALSE)=0,"",VLOOKUP($A213,'Annex 2 EHV charges'!$A:$O,11,FALSE)),"")</f>
        <v/>
      </c>
    </row>
    <row r="214" spans="1:8">
      <c r="A214" s="100"/>
      <c r="B214" s="100"/>
      <c r="C214" s="101"/>
      <c r="D214" s="100"/>
      <c r="E214" s="105" t="str">
        <f>IFERROR(IF(VLOOKUP($A214,'Annex 2 EHV charges'!$A:$O,8,FALSE)=0,"",VLOOKUP($A214,'Annex 2 EHV charges'!$A:$O,8,FALSE)),"")</f>
        <v/>
      </c>
      <c r="F214" s="106" t="str">
        <f>IFERROR(IF(VLOOKUP($A214,'Annex 2 EHV charges'!$A:$O,9,FALSE)=0,"",VLOOKUP($A214,'Annex 2 EHV charges'!$A:$O,9,FALSE)),"")</f>
        <v/>
      </c>
      <c r="G214" s="107" t="str">
        <f>IFERROR(IF(VLOOKUP($A214,'Annex 2 EHV charges'!$A:$O,10,FALSE)=0,"",VLOOKUP($A214,'Annex 2 EHV charges'!$A:$O,10,FALSE)),"")</f>
        <v/>
      </c>
      <c r="H214" s="107" t="str">
        <f>IFERROR(IF(VLOOKUP($A214,'Annex 2 EHV charges'!$A:$O,11,FALSE)=0,"",VLOOKUP($A214,'Annex 2 EHV charges'!$A:$O,11,FALSE)),"")</f>
        <v/>
      </c>
    </row>
    <row r="215" spans="1:8">
      <c r="A215" s="100"/>
      <c r="B215" s="100"/>
      <c r="C215" s="101"/>
      <c r="D215" s="100"/>
      <c r="E215" s="105" t="str">
        <f>IFERROR(IF(VLOOKUP($A215,'Annex 2 EHV charges'!$A:$O,8,FALSE)=0,"",VLOOKUP($A215,'Annex 2 EHV charges'!$A:$O,8,FALSE)),"")</f>
        <v/>
      </c>
      <c r="F215" s="106" t="str">
        <f>IFERROR(IF(VLOOKUP($A215,'Annex 2 EHV charges'!$A:$O,9,FALSE)=0,"",VLOOKUP($A215,'Annex 2 EHV charges'!$A:$O,9,FALSE)),"")</f>
        <v/>
      </c>
      <c r="G215" s="107" t="str">
        <f>IFERROR(IF(VLOOKUP($A215,'Annex 2 EHV charges'!$A:$O,10,FALSE)=0,"",VLOOKUP($A215,'Annex 2 EHV charges'!$A:$O,10,FALSE)),"")</f>
        <v/>
      </c>
      <c r="H215" s="107" t="str">
        <f>IFERROR(IF(VLOOKUP($A215,'Annex 2 EHV charges'!$A:$O,11,FALSE)=0,"",VLOOKUP($A215,'Annex 2 EHV charges'!$A:$O,11,FALSE)),"")</f>
        <v/>
      </c>
    </row>
    <row r="216" spans="1:8">
      <c r="A216" s="100"/>
      <c r="B216" s="100"/>
      <c r="C216" s="101"/>
      <c r="D216" s="100"/>
      <c r="E216" s="105" t="str">
        <f>IFERROR(IF(VLOOKUP($A216,'Annex 2 EHV charges'!$A:$O,8,FALSE)=0,"",VLOOKUP($A216,'Annex 2 EHV charges'!$A:$O,8,FALSE)),"")</f>
        <v/>
      </c>
      <c r="F216" s="106" t="str">
        <f>IFERROR(IF(VLOOKUP($A216,'Annex 2 EHV charges'!$A:$O,9,FALSE)=0,"",VLOOKUP($A216,'Annex 2 EHV charges'!$A:$O,9,FALSE)),"")</f>
        <v/>
      </c>
      <c r="G216" s="107" t="str">
        <f>IFERROR(IF(VLOOKUP($A216,'Annex 2 EHV charges'!$A:$O,10,FALSE)=0,"",VLOOKUP($A216,'Annex 2 EHV charges'!$A:$O,10,FALSE)),"")</f>
        <v/>
      </c>
      <c r="H216" s="107" t="str">
        <f>IFERROR(IF(VLOOKUP($A216,'Annex 2 EHV charges'!$A:$O,11,FALSE)=0,"",VLOOKUP($A216,'Annex 2 EHV charges'!$A:$O,11,FALSE)),"")</f>
        <v/>
      </c>
    </row>
    <row r="217" spans="1:8">
      <c r="A217" s="100"/>
      <c r="B217" s="100"/>
      <c r="C217" s="101"/>
      <c r="D217" s="100"/>
      <c r="E217" s="105" t="str">
        <f>IFERROR(IF(VLOOKUP($A217,'Annex 2 EHV charges'!$A:$O,8,FALSE)=0,"",VLOOKUP($A217,'Annex 2 EHV charges'!$A:$O,8,FALSE)),"")</f>
        <v/>
      </c>
      <c r="F217" s="106" t="str">
        <f>IFERROR(IF(VLOOKUP($A217,'Annex 2 EHV charges'!$A:$O,9,FALSE)=0,"",VLOOKUP($A217,'Annex 2 EHV charges'!$A:$O,9,FALSE)),"")</f>
        <v/>
      </c>
      <c r="G217" s="107" t="str">
        <f>IFERROR(IF(VLOOKUP($A217,'Annex 2 EHV charges'!$A:$O,10,FALSE)=0,"",VLOOKUP($A217,'Annex 2 EHV charges'!$A:$O,10,FALSE)),"")</f>
        <v/>
      </c>
      <c r="H217" s="107" t="str">
        <f>IFERROR(IF(VLOOKUP($A217,'Annex 2 EHV charges'!$A:$O,11,FALSE)=0,"",VLOOKUP($A217,'Annex 2 EHV charges'!$A:$O,11,FALSE)),"")</f>
        <v/>
      </c>
    </row>
    <row r="218" spans="1:8">
      <c r="A218" s="100"/>
      <c r="B218" s="100"/>
      <c r="C218" s="101"/>
      <c r="D218" s="100"/>
      <c r="E218" s="105" t="str">
        <f>IFERROR(IF(VLOOKUP($A218,'Annex 2 EHV charges'!$A:$O,8,FALSE)=0,"",VLOOKUP($A218,'Annex 2 EHV charges'!$A:$O,8,FALSE)),"")</f>
        <v/>
      </c>
      <c r="F218" s="106" t="str">
        <f>IFERROR(IF(VLOOKUP($A218,'Annex 2 EHV charges'!$A:$O,9,FALSE)=0,"",VLOOKUP($A218,'Annex 2 EHV charges'!$A:$O,9,FALSE)),"")</f>
        <v/>
      </c>
      <c r="G218" s="107" t="str">
        <f>IFERROR(IF(VLOOKUP($A218,'Annex 2 EHV charges'!$A:$O,10,FALSE)=0,"",VLOOKUP($A218,'Annex 2 EHV charges'!$A:$O,10,FALSE)),"")</f>
        <v/>
      </c>
      <c r="H218" s="107" t="str">
        <f>IFERROR(IF(VLOOKUP($A218,'Annex 2 EHV charges'!$A:$O,11,FALSE)=0,"",VLOOKUP($A218,'Annex 2 EHV charges'!$A:$O,11,FALSE)),"")</f>
        <v/>
      </c>
    </row>
    <row r="219" spans="1:8">
      <c r="A219" s="100"/>
      <c r="B219" s="100"/>
      <c r="C219" s="101"/>
      <c r="D219" s="100"/>
      <c r="E219" s="105" t="str">
        <f>IFERROR(IF(VLOOKUP($A219,'Annex 2 EHV charges'!$A:$O,8,FALSE)=0,"",VLOOKUP($A219,'Annex 2 EHV charges'!$A:$O,8,FALSE)),"")</f>
        <v/>
      </c>
      <c r="F219" s="106" t="str">
        <f>IFERROR(IF(VLOOKUP($A219,'Annex 2 EHV charges'!$A:$O,9,FALSE)=0,"",VLOOKUP($A219,'Annex 2 EHV charges'!$A:$O,9,FALSE)),"")</f>
        <v/>
      </c>
      <c r="G219" s="107" t="str">
        <f>IFERROR(IF(VLOOKUP($A219,'Annex 2 EHV charges'!$A:$O,10,FALSE)=0,"",VLOOKUP($A219,'Annex 2 EHV charges'!$A:$O,10,FALSE)),"")</f>
        <v/>
      </c>
      <c r="H219" s="107" t="str">
        <f>IFERROR(IF(VLOOKUP($A219,'Annex 2 EHV charges'!$A:$O,11,FALSE)=0,"",VLOOKUP($A219,'Annex 2 EHV charges'!$A:$O,11,FALSE)),"")</f>
        <v/>
      </c>
    </row>
    <row r="220" spans="1:8">
      <c r="A220" s="100"/>
      <c r="B220" s="100"/>
      <c r="C220" s="101"/>
      <c r="D220" s="100"/>
      <c r="E220" s="105" t="str">
        <f>IFERROR(IF(VLOOKUP($A220,'Annex 2 EHV charges'!$A:$O,8,FALSE)=0,"",VLOOKUP($A220,'Annex 2 EHV charges'!$A:$O,8,FALSE)),"")</f>
        <v/>
      </c>
      <c r="F220" s="106" t="str">
        <f>IFERROR(IF(VLOOKUP($A220,'Annex 2 EHV charges'!$A:$O,9,FALSE)=0,"",VLOOKUP($A220,'Annex 2 EHV charges'!$A:$O,9,FALSE)),"")</f>
        <v/>
      </c>
      <c r="G220" s="107" t="str">
        <f>IFERROR(IF(VLOOKUP($A220,'Annex 2 EHV charges'!$A:$O,10,FALSE)=0,"",VLOOKUP($A220,'Annex 2 EHV charges'!$A:$O,10,FALSE)),"")</f>
        <v/>
      </c>
      <c r="H220" s="107" t="str">
        <f>IFERROR(IF(VLOOKUP($A220,'Annex 2 EHV charges'!$A:$O,11,FALSE)=0,"",VLOOKUP($A220,'Annex 2 EHV charges'!$A:$O,11,FALSE)),"")</f>
        <v/>
      </c>
    </row>
    <row r="221" spans="1:8">
      <c r="A221" s="100"/>
      <c r="B221" s="100"/>
      <c r="C221" s="101"/>
      <c r="D221" s="100"/>
      <c r="E221" s="105" t="str">
        <f>IFERROR(IF(VLOOKUP($A221,'Annex 2 EHV charges'!$A:$O,8,FALSE)=0,"",VLOOKUP($A221,'Annex 2 EHV charges'!$A:$O,8,FALSE)),"")</f>
        <v/>
      </c>
      <c r="F221" s="106" t="str">
        <f>IFERROR(IF(VLOOKUP($A221,'Annex 2 EHV charges'!$A:$O,9,FALSE)=0,"",VLOOKUP($A221,'Annex 2 EHV charges'!$A:$O,9,FALSE)),"")</f>
        <v/>
      </c>
      <c r="G221" s="107" t="str">
        <f>IFERROR(IF(VLOOKUP($A221,'Annex 2 EHV charges'!$A:$O,10,FALSE)=0,"",VLOOKUP($A221,'Annex 2 EHV charges'!$A:$O,10,FALSE)),"")</f>
        <v/>
      </c>
      <c r="H221" s="107" t="str">
        <f>IFERROR(IF(VLOOKUP($A221,'Annex 2 EHV charges'!$A:$O,11,FALSE)=0,"",VLOOKUP($A221,'Annex 2 EHV charges'!$A:$O,11,FALSE)),"")</f>
        <v/>
      </c>
    </row>
    <row r="222" spans="1:8">
      <c r="A222" s="100"/>
      <c r="B222" s="100"/>
      <c r="C222" s="101"/>
      <c r="D222" s="100"/>
      <c r="E222" s="105" t="str">
        <f>IFERROR(IF(VLOOKUP($A222,'Annex 2 EHV charges'!$A:$O,8,FALSE)=0,"",VLOOKUP($A222,'Annex 2 EHV charges'!$A:$O,8,FALSE)),"")</f>
        <v/>
      </c>
      <c r="F222" s="106" t="str">
        <f>IFERROR(IF(VLOOKUP($A222,'Annex 2 EHV charges'!$A:$O,9,FALSE)=0,"",VLOOKUP($A222,'Annex 2 EHV charges'!$A:$O,9,FALSE)),"")</f>
        <v/>
      </c>
      <c r="G222" s="107" t="str">
        <f>IFERROR(IF(VLOOKUP($A222,'Annex 2 EHV charges'!$A:$O,10,FALSE)=0,"",VLOOKUP($A222,'Annex 2 EHV charges'!$A:$O,10,FALSE)),"")</f>
        <v/>
      </c>
      <c r="H222" s="107" t="str">
        <f>IFERROR(IF(VLOOKUP($A222,'Annex 2 EHV charges'!$A:$O,11,FALSE)=0,"",VLOOKUP($A222,'Annex 2 EHV charges'!$A:$O,11,FALSE)),"")</f>
        <v/>
      </c>
    </row>
    <row r="223" spans="1:8">
      <c r="A223" s="100"/>
      <c r="B223" s="100"/>
      <c r="C223" s="101"/>
      <c r="D223" s="100"/>
      <c r="E223" s="105" t="str">
        <f>IFERROR(IF(VLOOKUP($A223,'Annex 2 EHV charges'!$A:$O,8,FALSE)=0,"",VLOOKUP($A223,'Annex 2 EHV charges'!$A:$O,8,FALSE)),"")</f>
        <v/>
      </c>
      <c r="F223" s="106" t="str">
        <f>IFERROR(IF(VLOOKUP($A223,'Annex 2 EHV charges'!$A:$O,9,FALSE)=0,"",VLOOKUP($A223,'Annex 2 EHV charges'!$A:$O,9,FALSE)),"")</f>
        <v/>
      </c>
      <c r="G223" s="107" t="str">
        <f>IFERROR(IF(VLOOKUP($A223,'Annex 2 EHV charges'!$A:$O,10,FALSE)=0,"",VLOOKUP($A223,'Annex 2 EHV charges'!$A:$O,10,FALSE)),"")</f>
        <v/>
      </c>
      <c r="H223" s="107" t="str">
        <f>IFERROR(IF(VLOOKUP($A223,'Annex 2 EHV charges'!$A:$O,11,FALSE)=0,"",VLOOKUP($A223,'Annex 2 EHV charges'!$A:$O,11,FALSE)),"")</f>
        <v/>
      </c>
    </row>
    <row r="224" spans="1:8">
      <c r="A224" s="100"/>
      <c r="B224" s="100"/>
      <c r="C224" s="101"/>
      <c r="D224" s="100"/>
      <c r="E224" s="105" t="str">
        <f>IFERROR(IF(VLOOKUP($A224,'Annex 2 EHV charges'!$A:$O,8,FALSE)=0,"",VLOOKUP($A224,'Annex 2 EHV charges'!$A:$O,8,FALSE)),"")</f>
        <v/>
      </c>
      <c r="F224" s="106" t="str">
        <f>IFERROR(IF(VLOOKUP($A224,'Annex 2 EHV charges'!$A:$O,9,FALSE)=0,"",VLOOKUP($A224,'Annex 2 EHV charges'!$A:$O,9,FALSE)),"")</f>
        <v/>
      </c>
      <c r="G224" s="107" t="str">
        <f>IFERROR(IF(VLOOKUP($A224,'Annex 2 EHV charges'!$A:$O,10,FALSE)=0,"",VLOOKUP($A224,'Annex 2 EHV charges'!$A:$O,10,FALSE)),"")</f>
        <v/>
      </c>
      <c r="H224" s="107" t="str">
        <f>IFERROR(IF(VLOOKUP($A224,'Annex 2 EHV charges'!$A:$O,11,FALSE)=0,"",VLOOKUP($A224,'Annex 2 EHV charges'!$A:$O,11,FALSE)),"")</f>
        <v/>
      </c>
    </row>
    <row r="225" spans="1:8">
      <c r="A225" s="100"/>
      <c r="B225" s="100"/>
      <c r="C225" s="101"/>
      <c r="D225" s="100"/>
      <c r="E225" s="105" t="str">
        <f>IFERROR(IF(VLOOKUP($A225,'Annex 2 EHV charges'!$A:$O,8,FALSE)=0,"",VLOOKUP($A225,'Annex 2 EHV charges'!$A:$O,8,FALSE)),"")</f>
        <v/>
      </c>
      <c r="F225" s="106" t="str">
        <f>IFERROR(IF(VLOOKUP($A225,'Annex 2 EHV charges'!$A:$O,9,FALSE)=0,"",VLOOKUP($A225,'Annex 2 EHV charges'!$A:$O,9,FALSE)),"")</f>
        <v/>
      </c>
      <c r="G225" s="107" t="str">
        <f>IFERROR(IF(VLOOKUP($A225,'Annex 2 EHV charges'!$A:$O,10,FALSE)=0,"",VLOOKUP($A225,'Annex 2 EHV charges'!$A:$O,10,FALSE)),"")</f>
        <v/>
      </c>
      <c r="H225" s="107" t="str">
        <f>IFERROR(IF(VLOOKUP($A225,'Annex 2 EHV charges'!$A:$O,11,FALSE)=0,"",VLOOKUP($A225,'Annex 2 EHV charges'!$A:$O,11,FALSE)),"")</f>
        <v/>
      </c>
    </row>
    <row r="226" spans="1:8">
      <c r="A226" s="100"/>
      <c r="B226" s="100"/>
      <c r="C226" s="101"/>
      <c r="D226" s="100"/>
      <c r="E226" s="105" t="str">
        <f>IFERROR(IF(VLOOKUP($A226,'Annex 2 EHV charges'!$A:$O,8,FALSE)=0,"",VLOOKUP($A226,'Annex 2 EHV charges'!$A:$O,8,FALSE)),"")</f>
        <v/>
      </c>
      <c r="F226" s="106" t="str">
        <f>IFERROR(IF(VLOOKUP($A226,'Annex 2 EHV charges'!$A:$O,9,FALSE)=0,"",VLOOKUP($A226,'Annex 2 EHV charges'!$A:$O,9,FALSE)),"")</f>
        <v/>
      </c>
      <c r="G226" s="107" t="str">
        <f>IFERROR(IF(VLOOKUP($A226,'Annex 2 EHV charges'!$A:$O,10,FALSE)=0,"",VLOOKUP($A226,'Annex 2 EHV charges'!$A:$O,10,FALSE)),"")</f>
        <v/>
      </c>
      <c r="H226" s="107" t="str">
        <f>IFERROR(IF(VLOOKUP($A226,'Annex 2 EHV charges'!$A:$O,11,FALSE)=0,"",VLOOKUP($A226,'Annex 2 EHV charges'!$A:$O,11,FALSE)),"")</f>
        <v/>
      </c>
    </row>
    <row r="227" spans="1:8">
      <c r="A227" s="100"/>
      <c r="B227" s="100"/>
      <c r="C227" s="101"/>
      <c r="D227" s="100"/>
      <c r="E227" s="105" t="str">
        <f>IFERROR(IF(VLOOKUP($A227,'Annex 2 EHV charges'!$A:$O,8,FALSE)=0,"",VLOOKUP($A227,'Annex 2 EHV charges'!$A:$O,8,FALSE)),"")</f>
        <v/>
      </c>
      <c r="F227" s="106" t="str">
        <f>IFERROR(IF(VLOOKUP($A227,'Annex 2 EHV charges'!$A:$O,9,FALSE)=0,"",VLOOKUP($A227,'Annex 2 EHV charges'!$A:$O,9,FALSE)),"")</f>
        <v/>
      </c>
      <c r="G227" s="107" t="str">
        <f>IFERROR(IF(VLOOKUP($A227,'Annex 2 EHV charges'!$A:$O,10,FALSE)=0,"",VLOOKUP($A227,'Annex 2 EHV charges'!$A:$O,10,FALSE)),"")</f>
        <v/>
      </c>
      <c r="H227" s="107" t="str">
        <f>IFERROR(IF(VLOOKUP($A227,'Annex 2 EHV charges'!$A:$O,11,FALSE)=0,"",VLOOKUP($A227,'Annex 2 EHV charges'!$A:$O,11,FALSE)),"")</f>
        <v/>
      </c>
    </row>
    <row r="228" spans="1:8">
      <c r="A228" s="100"/>
      <c r="B228" s="100"/>
      <c r="C228" s="101"/>
      <c r="D228" s="100"/>
      <c r="E228" s="105" t="str">
        <f>IFERROR(IF(VLOOKUP($A228,'Annex 2 EHV charges'!$A:$O,8,FALSE)=0,"",VLOOKUP($A228,'Annex 2 EHV charges'!$A:$O,8,FALSE)),"")</f>
        <v/>
      </c>
      <c r="F228" s="106" t="str">
        <f>IFERROR(IF(VLOOKUP($A228,'Annex 2 EHV charges'!$A:$O,9,FALSE)=0,"",VLOOKUP($A228,'Annex 2 EHV charges'!$A:$O,9,FALSE)),"")</f>
        <v/>
      </c>
      <c r="G228" s="107" t="str">
        <f>IFERROR(IF(VLOOKUP($A228,'Annex 2 EHV charges'!$A:$O,10,FALSE)=0,"",VLOOKUP($A228,'Annex 2 EHV charges'!$A:$O,10,FALSE)),"")</f>
        <v/>
      </c>
      <c r="H228" s="107" t="str">
        <f>IFERROR(IF(VLOOKUP($A228,'Annex 2 EHV charges'!$A:$O,11,FALSE)=0,"",VLOOKUP($A228,'Annex 2 EHV charges'!$A:$O,11,FALSE)),"")</f>
        <v/>
      </c>
    </row>
    <row r="229" spans="1:8">
      <c r="A229" s="100"/>
      <c r="B229" s="100"/>
      <c r="C229" s="101"/>
      <c r="D229" s="100"/>
      <c r="E229" s="105" t="str">
        <f>IFERROR(IF(VLOOKUP($A229,'Annex 2 EHV charges'!$A:$O,8,FALSE)=0,"",VLOOKUP($A229,'Annex 2 EHV charges'!$A:$O,8,FALSE)),"")</f>
        <v/>
      </c>
      <c r="F229" s="106" t="str">
        <f>IFERROR(IF(VLOOKUP($A229,'Annex 2 EHV charges'!$A:$O,9,FALSE)=0,"",VLOOKUP($A229,'Annex 2 EHV charges'!$A:$O,9,FALSE)),"")</f>
        <v/>
      </c>
      <c r="G229" s="107" t="str">
        <f>IFERROR(IF(VLOOKUP($A229,'Annex 2 EHV charges'!$A:$O,10,FALSE)=0,"",VLOOKUP($A229,'Annex 2 EHV charges'!$A:$O,10,FALSE)),"")</f>
        <v/>
      </c>
      <c r="H229" s="107" t="str">
        <f>IFERROR(IF(VLOOKUP($A229,'Annex 2 EHV charges'!$A:$O,11,FALSE)=0,"",VLOOKUP($A229,'Annex 2 EHV charges'!$A:$O,11,FALSE)),"")</f>
        <v/>
      </c>
    </row>
    <row r="230" spans="1:8">
      <c r="A230" s="100"/>
      <c r="B230" s="100"/>
      <c r="C230" s="101"/>
      <c r="D230" s="100"/>
      <c r="E230" s="105" t="str">
        <f>IFERROR(IF(VLOOKUP($A230,'Annex 2 EHV charges'!$A:$O,8,FALSE)=0,"",VLOOKUP($A230,'Annex 2 EHV charges'!$A:$O,8,FALSE)),"")</f>
        <v/>
      </c>
      <c r="F230" s="106" t="str">
        <f>IFERROR(IF(VLOOKUP($A230,'Annex 2 EHV charges'!$A:$O,9,FALSE)=0,"",VLOOKUP($A230,'Annex 2 EHV charges'!$A:$O,9,FALSE)),"")</f>
        <v/>
      </c>
      <c r="G230" s="107" t="str">
        <f>IFERROR(IF(VLOOKUP($A230,'Annex 2 EHV charges'!$A:$O,10,FALSE)=0,"",VLOOKUP($A230,'Annex 2 EHV charges'!$A:$O,10,FALSE)),"")</f>
        <v/>
      </c>
      <c r="H230" s="107" t="str">
        <f>IFERROR(IF(VLOOKUP($A230,'Annex 2 EHV charges'!$A:$O,11,FALSE)=0,"",VLOOKUP($A230,'Annex 2 EHV charges'!$A:$O,11,FALSE)),"")</f>
        <v/>
      </c>
    </row>
    <row r="231" spans="1:8">
      <c r="A231" s="100"/>
      <c r="B231" s="100"/>
      <c r="C231" s="101"/>
      <c r="D231" s="100"/>
      <c r="E231" s="105" t="str">
        <f>IFERROR(IF(VLOOKUP($A231,'Annex 2 EHV charges'!$A:$O,8,FALSE)=0,"",VLOOKUP($A231,'Annex 2 EHV charges'!$A:$O,8,FALSE)),"")</f>
        <v/>
      </c>
      <c r="F231" s="106" t="str">
        <f>IFERROR(IF(VLOOKUP($A231,'Annex 2 EHV charges'!$A:$O,9,FALSE)=0,"",VLOOKUP($A231,'Annex 2 EHV charges'!$A:$O,9,FALSE)),"")</f>
        <v/>
      </c>
      <c r="G231" s="107" t="str">
        <f>IFERROR(IF(VLOOKUP($A231,'Annex 2 EHV charges'!$A:$O,10,FALSE)=0,"",VLOOKUP($A231,'Annex 2 EHV charges'!$A:$O,10,FALSE)),"")</f>
        <v/>
      </c>
      <c r="H231" s="107" t="str">
        <f>IFERROR(IF(VLOOKUP($A231,'Annex 2 EHV charges'!$A:$O,11,FALSE)=0,"",VLOOKUP($A231,'Annex 2 EHV charges'!$A:$O,11,FALSE)),"")</f>
        <v/>
      </c>
    </row>
    <row r="232" spans="1:8">
      <c r="A232" s="100"/>
      <c r="B232" s="100"/>
      <c r="C232" s="101"/>
      <c r="D232" s="100"/>
      <c r="E232" s="105" t="str">
        <f>IFERROR(IF(VLOOKUP($A232,'Annex 2 EHV charges'!$A:$O,8,FALSE)=0,"",VLOOKUP($A232,'Annex 2 EHV charges'!$A:$O,8,FALSE)),"")</f>
        <v/>
      </c>
      <c r="F232" s="106" t="str">
        <f>IFERROR(IF(VLOOKUP($A232,'Annex 2 EHV charges'!$A:$O,9,FALSE)=0,"",VLOOKUP($A232,'Annex 2 EHV charges'!$A:$O,9,FALSE)),"")</f>
        <v/>
      </c>
      <c r="G232" s="107" t="str">
        <f>IFERROR(IF(VLOOKUP($A232,'Annex 2 EHV charges'!$A:$O,10,FALSE)=0,"",VLOOKUP($A232,'Annex 2 EHV charges'!$A:$O,10,FALSE)),"")</f>
        <v/>
      </c>
      <c r="H232" s="107" t="str">
        <f>IFERROR(IF(VLOOKUP($A232,'Annex 2 EHV charges'!$A:$O,11,FALSE)=0,"",VLOOKUP($A232,'Annex 2 EHV charges'!$A:$O,11,FALSE)),"")</f>
        <v/>
      </c>
    </row>
    <row r="233" spans="1:8">
      <c r="A233" s="100"/>
      <c r="B233" s="100"/>
      <c r="C233" s="101"/>
      <c r="D233" s="100"/>
      <c r="E233" s="105" t="str">
        <f>IFERROR(IF(VLOOKUP($A233,'Annex 2 EHV charges'!$A:$O,8,FALSE)=0,"",VLOOKUP($A233,'Annex 2 EHV charges'!$A:$O,8,FALSE)),"")</f>
        <v/>
      </c>
      <c r="F233" s="106" t="str">
        <f>IFERROR(IF(VLOOKUP($A233,'Annex 2 EHV charges'!$A:$O,9,FALSE)=0,"",VLOOKUP($A233,'Annex 2 EHV charges'!$A:$O,9,FALSE)),"")</f>
        <v/>
      </c>
      <c r="G233" s="107" t="str">
        <f>IFERROR(IF(VLOOKUP($A233,'Annex 2 EHV charges'!$A:$O,10,FALSE)=0,"",VLOOKUP($A233,'Annex 2 EHV charges'!$A:$O,10,FALSE)),"")</f>
        <v/>
      </c>
      <c r="H233" s="107" t="str">
        <f>IFERROR(IF(VLOOKUP($A233,'Annex 2 EHV charges'!$A:$O,11,FALSE)=0,"",VLOOKUP($A233,'Annex 2 EHV charges'!$A:$O,11,FALSE)),"")</f>
        <v/>
      </c>
    </row>
    <row r="234" spans="1:8">
      <c r="A234" s="100"/>
      <c r="B234" s="100"/>
      <c r="C234" s="101"/>
      <c r="D234" s="100"/>
      <c r="E234" s="105" t="str">
        <f>IFERROR(IF(VLOOKUP($A234,'Annex 2 EHV charges'!$A:$O,8,FALSE)=0,"",VLOOKUP($A234,'Annex 2 EHV charges'!$A:$O,8,FALSE)),"")</f>
        <v/>
      </c>
      <c r="F234" s="106" t="str">
        <f>IFERROR(IF(VLOOKUP($A234,'Annex 2 EHV charges'!$A:$O,9,FALSE)=0,"",VLOOKUP($A234,'Annex 2 EHV charges'!$A:$O,9,FALSE)),"")</f>
        <v/>
      </c>
      <c r="G234" s="107" t="str">
        <f>IFERROR(IF(VLOOKUP($A234,'Annex 2 EHV charges'!$A:$O,10,FALSE)=0,"",VLOOKUP($A234,'Annex 2 EHV charges'!$A:$O,10,FALSE)),"")</f>
        <v/>
      </c>
      <c r="H234" s="107" t="str">
        <f>IFERROR(IF(VLOOKUP($A234,'Annex 2 EHV charges'!$A:$O,11,FALSE)=0,"",VLOOKUP($A234,'Annex 2 EHV charges'!$A:$O,11,FALSE)),"")</f>
        <v/>
      </c>
    </row>
    <row r="235" spans="1:8">
      <c r="A235" s="100"/>
      <c r="B235" s="100"/>
      <c r="C235" s="101"/>
      <c r="D235" s="100"/>
      <c r="E235" s="105" t="str">
        <f>IFERROR(IF(VLOOKUP($A235,'Annex 2 EHV charges'!$A:$O,8,FALSE)=0,"",VLOOKUP($A235,'Annex 2 EHV charges'!$A:$O,8,FALSE)),"")</f>
        <v/>
      </c>
      <c r="F235" s="106" t="str">
        <f>IFERROR(IF(VLOOKUP($A235,'Annex 2 EHV charges'!$A:$O,9,FALSE)=0,"",VLOOKUP($A235,'Annex 2 EHV charges'!$A:$O,9,FALSE)),"")</f>
        <v/>
      </c>
      <c r="G235" s="107" t="str">
        <f>IFERROR(IF(VLOOKUP($A235,'Annex 2 EHV charges'!$A:$O,10,FALSE)=0,"",VLOOKUP($A235,'Annex 2 EHV charges'!$A:$O,10,FALSE)),"")</f>
        <v/>
      </c>
      <c r="H235" s="107" t="str">
        <f>IFERROR(IF(VLOOKUP($A235,'Annex 2 EHV charges'!$A:$O,11,FALSE)=0,"",VLOOKUP($A235,'Annex 2 EHV charges'!$A:$O,11,FALSE)),"")</f>
        <v/>
      </c>
    </row>
    <row r="236" spans="1:8">
      <c r="A236" s="100"/>
      <c r="B236" s="100"/>
      <c r="C236" s="101"/>
      <c r="D236" s="100"/>
      <c r="E236" s="105" t="str">
        <f>IFERROR(IF(VLOOKUP($A236,'Annex 2 EHV charges'!$A:$O,8,FALSE)=0,"",VLOOKUP($A236,'Annex 2 EHV charges'!$A:$O,8,FALSE)),"")</f>
        <v/>
      </c>
      <c r="F236" s="106" t="str">
        <f>IFERROR(IF(VLOOKUP($A236,'Annex 2 EHV charges'!$A:$O,9,FALSE)=0,"",VLOOKUP($A236,'Annex 2 EHV charges'!$A:$O,9,FALSE)),"")</f>
        <v/>
      </c>
      <c r="G236" s="107" t="str">
        <f>IFERROR(IF(VLOOKUP($A236,'Annex 2 EHV charges'!$A:$O,10,FALSE)=0,"",VLOOKUP($A236,'Annex 2 EHV charges'!$A:$O,10,FALSE)),"")</f>
        <v/>
      </c>
      <c r="H236" s="107" t="str">
        <f>IFERROR(IF(VLOOKUP($A236,'Annex 2 EHV charges'!$A:$O,11,FALSE)=0,"",VLOOKUP($A236,'Annex 2 EHV charges'!$A:$O,11,FALSE)),"")</f>
        <v/>
      </c>
    </row>
    <row r="237" spans="1:8">
      <c r="A237" s="100"/>
      <c r="B237" s="100"/>
      <c r="C237" s="101"/>
      <c r="D237" s="100"/>
      <c r="E237" s="105" t="str">
        <f>IFERROR(IF(VLOOKUP($A237,'Annex 2 EHV charges'!$A:$O,8,FALSE)=0,"",VLOOKUP($A237,'Annex 2 EHV charges'!$A:$O,8,FALSE)),"")</f>
        <v/>
      </c>
      <c r="F237" s="106" t="str">
        <f>IFERROR(IF(VLOOKUP($A237,'Annex 2 EHV charges'!$A:$O,9,FALSE)=0,"",VLOOKUP($A237,'Annex 2 EHV charges'!$A:$O,9,FALSE)),"")</f>
        <v/>
      </c>
      <c r="G237" s="107" t="str">
        <f>IFERROR(IF(VLOOKUP($A237,'Annex 2 EHV charges'!$A:$O,10,FALSE)=0,"",VLOOKUP($A237,'Annex 2 EHV charges'!$A:$O,10,FALSE)),"")</f>
        <v/>
      </c>
      <c r="H237" s="107" t="str">
        <f>IFERROR(IF(VLOOKUP($A237,'Annex 2 EHV charges'!$A:$O,11,FALSE)=0,"",VLOOKUP($A237,'Annex 2 EHV charges'!$A:$O,11,FALSE)),"")</f>
        <v/>
      </c>
    </row>
    <row r="238" spans="1:8">
      <c r="A238" s="100"/>
      <c r="B238" s="100"/>
      <c r="C238" s="101"/>
      <c r="D238" s="100"/>
      <c r="E238" s="105" t="str">
        <f>IFERROR(IF(VLOOKUP($A238,'Annex 2 EHV charges'!$A:$O,8,FALSE)=0,"",VLOOKUP($A238,'Annex 2 EHV charges'!$A:$O,8,FALSE)),"")</f>
        <v/>
      </c>
      <c r="F238" s="106" t="str">
        <f>IFERROR(IF(VLOOKUP($A238,'Annex 2 EHV charges'!$A:$O,9,FALSE)=0,"",VLOOKUP($A238,'Annex 2 EHV charges'!$A:$O,9,FALSE)),"")</f>
        <v/>
      </c>
      <c r="G238" s="107" t="str">
        <f>IFERROR(IF(VLOOKUP($A238,'Annex 2 EHV charges'!$A:$O,10,FALSE)=0,"",VLOOKUP($A238,'Annex 2 EHV charges'!$A:$O,10,FALSE)),"")</f>
        <v/>
      </c>
      <c r="H238" s="107" t="str">
        <f>IFERROR(IF(VLOOKUP($A238,'Annex 2 EHV charges'!$A:$O,11,FALSE)=0,"",VLOOKUP($A238,'Annex 2 EHV charges'!$A:$O,11,FALSE)),"")</f>
        <v/>
      </c>
    </row>
    <row r="239" spans="1:8">
      <c r="A239" s="100"/>
      <c r="B239" s="100"/>
      <c r="C239" s="101"/>
      <c r="D239" s="100"/>
      <c r="E239" s="105" t="str">
        <f>IFERROR(IF(VLOOKUP($A239,'Annex 2 EHV charges'!$A:$O,8,FALSE)=0,"",VLOOKUP($A239,'Annex 2 EHV charges'!$A:$O,8,FALSE)),"")</f>
        <v/>
      </c>
      <c r="F239" s="106" t="str">
        <f>IFERROR(IF(VLOOKUP($A239,'Annex 2 EHV charges'!$A:$O,9,FALSE)=0,"",VLOOKUP($A239,'Annex 2 EHV charges'!$A:$O,9,FALSE)),"")</f>
        <v/>
      </c>
      <c r="G239" s="107" t="str">
        <f>IFERROR(IF(VLOOKUP($A239,'Annex 2 EHV charges'!$A:$O,10,FALSE)=0,"",VLOOKUP($A239,'Annex 2 EHV charges'!$A:$O,10,FALSE)),"")</f>
        <v/>
      </c>
      <c r="H239" s="107" t="str">
        <f>IFERROR(IF(VLOOKUP($A239,'Annex 2 EHV charges'!$A:$O,11,FALSE)=0,"",VLOOKUP($A239,'Annex 2 EHV charges'!$A:$O,11,FALSE)),"")</f>
        <v/>
      </c>
    </row>
    <row r="240" spans="1:8">
      <c r="A240" s="100"/>
      <c r="B240" s="100"/>
      <c r="C240" s="101"/>
      <c r="D240" s="100"/>
      <c r="E240" s="105" t="str">
        <f>IFERROR(IF(VLOOKUP($A240,'Annex 2 EHV charges'!$A:$O,8,FALSE)=0,"",VLOOKUP($A240,'Annex 2 EHV charges'!$A:$O,8,FALSE)),"")</f>
        <v/>
      </c>
      <c r="F240" s="106" t="str">
        <f>IFERROR(IF(VLOOKUP($A240,'Annex 2 EHV charges'!$A:$O,9,FALSE)=0,"",VLOOKUP($A240,'Annex 2 EHV charges'!$A:$O,9,FALSE)),"")</f>
        <v/>
      </c>
      <c r="G240" s="107" t="str">
        <f>IFERROR(IF(VLOOKUP($A240,'Annex 2 EHV charges'!$A:$O,10,FALSE)=0,"",VLOOKUP($A240,'Annex 2 EHV charges'!$A:$O,10,FALSE)),"")</f>
        <v/>
      </c>
      <c r="H240" s="107" t="str">
        <f>IFERROR(IF(VLOOKUP($A240,'Annex 2 EHV charges'!$A:$O,11,FALSE)=0,"",VLOOKUP($A240,'Annex 2 EHV charges'!$A:$O,11,FALSE)),"")</f>
        <v/>
      </c>
    </row>
    <row r="241" spans="1:8">
      <c r="A241" s="100"/>
      <c r="B241" s="100"/>
      <c r="C241" s="101"/>
      <c r="D241" s="100"/>
      <c r="E241" s="105" t="str">
        <f>IFERROR(IF(VLOOKUP($A241,'Annex 2 EHV charges'!$A:$O,8,FALSE)=0,"",VLOOKUP($A241,'Annex 2 EHV charges'!$A:$O,8,FALSE)),"")</f>
        <v/>
      </c>
      <c r="F241" s="106" t="str">
        <f>IFERROR(IF(VLOOKUP($A241,'Annex 2 EHV charges'!$A:$O,9,FALSE)=0,"",VLOOKUP($A241,'Annex 2 EHV charges'!$A:$O,9,FALSE)),"")</f>
        <v/>
      </c>
      <c r="G241" s="107" t="str">
        <f>IFERROR(IF(VLOOKUP($A241,'Annex 2 EHV charges'!$A:$O,10,FALSE)=0,"",VLOOKUP($A241,'Annex 2 EHV charges'!$A:$O,10,FALSE)),"")</f>
        <v/>
      </c>
      <c r="H241" s="107" t="str">
        <f>IFERROR(IF(VLOOKUP($A241,'Annex 2 EHV charges'!$A:$O,11,FALSE)=0,"",VLOOKUP($A241,'Annex 2 EHV charges'!$A:$O,11,FALSE)),"")</f>
        <v/>
      </c>
    </row>
    <row r="242" spans="1:8">
      <c r="A242" s="100"/>
      <c r="B242" s="100"/>
      <c r="C242" s="101"/>
      <c r="D242" s="100"/>
      <c r="E242" s="105" t="str">
        <f>IFERROR(IF(VLOOKUP($A242,'Annex 2 EHV charges'!$A:$O,8,FALSE)=0,"",VLOOKUP($A242,'Annex 2 EHV charges'!$A:$O,8,FALSE)),"")</f>
        <v/>
      </c>
      <c r="F242" s="106" t="str">
        <f>IFERROR(IF(VLOOKUP($A242,'Annex 2 EHV charges'!$A:$O,9,FALSE)=0,"",VLOOKUP($A242,'Annex 2 EHV charges'!$A:$O,9,FALSE)),"")</f>
        <v/>
      </c>
      <c r="G242" s="107" t="str">
        <f>IFERROR(IF(VLOOKUP($A242,'Annex 2 EHV charges'!$A:$O,10,FALSE)=0,"",VLOOKUP($A242,'Annex 2 EHV charges'!$A:$O,10,FALSE)),"")</f>
        <v/>
      </c>
      <c r="H242" s="107" t="str">
        <f>IFERROR(IF(VLOOKUP($A242,'Annex 2 EHV charges'!$A:$O,11,FALSE)=0,"",VLOOKUP($A242,'Annex 2 EHV charges'!$A:$O,11,FALSE)),"")</f>
        <v/>
      </c>
    </row>
    <row r="243" spans="1:8">
      <c r="A243" s="100"/>
      <c r="B243" s="100"/>
      <c r="C243" s="101"/>
      <c r="D243" s="100"/>
      <c r="E243" s="105" t="str">
        <f>IFERROR(IF(VLOOKUP($A243,'Annex 2 EHV charges'!$A:$O,8,FALSE)=0,"",VLOOKUP($A243,'Annex 2 EHV charges'!$A:$O,8,FALSE)),"")</f>
        <v/>
      </c>
      <c r="F243" s="106" t="str">
        <f>IFERROR(IF(VLOOKUP($A243,'Annex 2 EHV charges'!$A:$O,9,FALSE)=0,"",VLOOKUP($A243,'Annex 2 EHV charges'!$A:$O,9,FALSE)),"")</f>
        <v/>
      </c>
      <c r="G243" s="107" t="str">
        <f>IFERROR(IF(VLOOKUP($A243,'Annex 2 EHV charges'!$A:$O,10,FALSE)=0,"",VLOOKUP($A243,'Annex 2 EHV charges'!$A:$O,10,FALSE)),"")</f>
        <v/>
      </c>
      <c r="H243" s="107" t="str">
        <f>IFERROR(IF(VLOOKUP($A243,'Annex 2 EHV charges'!$A:$O,11,FALSE)=0,"",VLOOKUP($A243,'Annex 2 EHV charges'!$A:$O,11,FALSE)),"")</f>
        <v/>
      </c>
    </row>
    <row r="244" spans="1:8">
      <c r="A244" s="100"/>
      <c r="B244" s="100"/>
      <c r="C244" s="101"/>
      <c r="D244" s="100"/>
      <c r="E244" s="105" t="str">
        <f>IFERROR(IF(VLOOKUP($A244,'Annex 2 EHV charges'!$A:$O,8,FALSE)=0,"",VLOOKUP($A244,'Annex 2 EHV charges'!$A:$O,8,FALSE)),"")</f>
        <v/>
      </c>
      <c r="F244" s="106" t="str">
        <f>IFERROR(IF(VLOOKUP($A244,'Annex 2 EHV charges'!$A:$O,9,FALSE)=0,"",VLOOKUP($A244,'Annex 2 EHV charges'!$A:$O,9,FALSE)),"")</f>
        <v/>
      </c>
      <c r="G244" s="107" t="str">
        <f>IFERROR(IF(VLOOKUP($A244,'Annex 2 EHV charges'!$A:$O,10,FALSE)=0,"",VLOOKUP($A244,'Annex 2 EHV charges'!$A:$O,10,FALSE)),"")</f>
        <v/>
      </c>
      <c r="H244" s="107" t="str">
        <f>IFERROR(IF(VLOOKUP($A244,'Annex 2 EHV charges'!$A:$O,11,FALSE)=0,"",VLOOKUP($A244,'Annex 2 EHV charges'!$A:$O,11,FALSE)),"")</f>
        <v/>
      </c>
    </row>
    <row r="245" spans="1:8">
      <c r="A245" s="100"/>
      <c r="B245" s="100"/>
      <c r="C245" s="101"/>
      <c r="D245" s="100"/>
      <c r="E245" s="105" t="str">
        <f>IFERROR(IF(VLOOKUP($A245,'Annex 2 EHV charges'!$A:$O,8,FALSE)=0,"",VLOOKUP($A245,'Annex 2 EHV charges'!$A:$O,8,FALSE)),"")</f>
        <v/>
      </c>
      <c r="F245" s="106" t="str">
        <f>IFERROR(IF(VLOOKUP($A245,'Annex 2 EHV charges'!$A:$O,9,FALSE)=0,"",VLOOKUP($A245,'Annex 2 EHV charges'!$A:$O,9,FALSE)),"")</f>
        <v/>
      </c>
      <c r="G245" s="107" t="str">
        <f>IFERROR(IF(VLOOKUP($A245,'Annex 2 EHV charges'!$A:$O,10,FALSE)=0,"",VLOOKUP($A245,'Annex 2 EHV charges'!$A:$O,10,FALSE)),"")</f>
        <v/>
      </c>
      <c r="H245" s="107" t="str">
        <f>IFERROR(IF(VLOOKUP($A245,'Annex 2 EHV charges'!$A:$O,11,FALSE)=0,"",VLOOKUP($A245,'Annex 2 EHV charges'!$A:$O,11,FALSE)),"")</f>
        <v/>
      </c>
    </row>
    <row r="246" spans="1:8">
      <c r="A246" s="100"/>
      <c r="B246" s="100"/>
      <c r="C246" s="101"/>
      <c r="D246" s="100"/>
      <c r="E246" s="105" t="str">
        <f>IFERROR(IF(VLOOKUP($A246,'Annex 2 EHV charges'!$A:$O,8,FALSE)=0,"",VLOOKUP($A246,'Annex 2 EHV charges'!$A:$O,8,FALSE)),"")</f>
        <v/>
      </c>
      <c r="F246" s="106" t="str">
        <f>IFERROR(IF(VLOOKUP($A246,'Annex 2 EHV charges'!$A:$O,9,FALSE)=0,"",VLOOKUP($A246,'Annex 2 EHV charges'!$A:$O,9,FALSE)),"")</f>
        <v/>
      </c>
      <c r="G246" s="107" t="str">
        <f>IFERROR(IF(VLOOKUP($A246,'Annex 2 EHV charges'!$A:$O,10,FALSE)=0,"",VLOOKUP($A246,'Annex 2 EHV charges'!$A:$O,10,FALSE)),"")</f>
        <v/>
      </c>
      <c r="H246" s="107" t="str">
        <f>IFERROR(IF(VLOOKUP($A246,'Annex 2 EHV charges'!$A:$O,11,FALSE)=0,"",VLOOKUP($A246,'Annex 2 EHV charges'!$A:$O,11,FALSE)),"")</f>
        <v/>
      </c>
    </row>
    <row r="247" spans="1:8">
      <c r="A247" s="100"/>
      <c r="B247" s="100"/>
      <c r="C247" s="101"/>
      <c r="D247" s="100"/>
      <c r="E247" s="105" t="str">
        <f>IFERROR(IF(VLOOKUP($A247,'Annex 2 EHV charges'!$A:$O,8,FALSE)=0,"",VLOOKUP($A247,'Annex 2 EHV charges'!$A:$O,8,FALSE)),"")</f>
        <v/>
      </c>
      <c r="F247" s="106" t="str">
        <f>IFERROR(IF(VLOOKUP($A247,'Annex 2 EHV charges'!$A:$O,9,FALSE)=0,"",VLOOKUP($A247,'Annex 2 EHV charges'!$A:$O,9,FALSE)),"")</f>
        <v/>
      </c>
      <c r="G247" s="107" t="str">
        <f>IFERROR(IF(VLOOKUP($A247,'Annex 2 EHV charges'!$A:$O,10,FALSE)=0,"",VLOOKUP($A247,'Annex 2 EHV charges'!$A:$O,10,FALSE)),"")</f>
        <v/>
      </c>
      <c r="H247" s="107" t="str">
        <f>IFERROR(IF(VLOOKUP($A247,'Annex 2 EHV charges'!$A:$O,11,FALSE)=0,"",VLOOKUP($A247,'Annex 2 EHV charges'!$A:$O,11,FALSE)),"")</f>
        <v/>
      </c>
    </row>
    <row r="248" spans="1:8">
      <c r="A248" s="100"/>
      <c r="B248" s="100"/>
      <c r="C248" s="101"/>
      <c r="D248" s="100"/>
      <c r="E248" s="105" t="str">
        <f>IFERROR(IF(VLOOKUP($A248,'Annex 2 EHV charges'!$A:$O,8,FALSE)=0,"",VLOOKUP($A248,'Annex 2 EHV charges'!$A:$O,8,FALSE)),"")</f>
        <v/>
      </c>
      <c r="F248" s="106" t="str">
        <f>IFERROR(IF(VLOOKUP($A248,'Annex 2 EHV charges'!$A:$O,9,FALSE)=0,"",VLOOKUP($A248,'Annex 2 EHV charges'!$A:$O,9,FALSE)),"")</f>
        <v/>
      </c>
      <c r="G248" s="107" t="str">
        <f>IFERROR(IF(VLOOKUP($A248,'Annex 2 EHV charges'!$A:$O,10,FALSE)=0,"",VLOOKUP($A248,'Annex 2 EHV charges'!$A:$O,10,FALSE)),"")</f>
        <v/>
      </c>
      <c r="H248" s="107" t="str">
        <f>IFERROR(IF(VLOOKUP($A248,'Annex 2 EHV charges'!$A:$O,11,FALSE)=0,"",VLOOKUP($A248,'Annex 2 EHV charges'!$A:$O,11,FALSE)),"")</f>
        <v/>
      </c>
    </row>
    <row r="249" spans="1:8">
      <c r="A249" s="100"/>
      <c r="B249" s="100"/>
      <c r="C249" s="101"/>
      <c r="D249" s="100"/>
      <c r="E249" s="105" t="str">
        <f>IFERROR(IF(VLOOKUP($A249,'Annex 2 EHV charges'!$A:$O,8,FALSE)=0,"",VLOOKUP($A249,'Annex 2 EHV charges'!$A:$O,8,FALSE)),"")</f>
        <v/>
      </c>
      <c r="F249" s="106" t="str">
        <f>IFERROR(IF(VLOOKUP($A249,'Annex 2 EHV charges'!$A:$O,9,FALSE)=0,"",VLOOKUP($A249,'Annex 2 EHV charges'!$A:$O,9,FALSE)),"")</f>
        <v/>
      </c>
      <c r="G249" s="107" t="str">
        <f>IFERROR(IF(VLOOKUP($A249,'Annex 2 EHV charges'!$A:$O,10,FALSE)=0,"",VLOOKUP($A249,'Annex 2 EHV charges'!$A:$O,10,FALSE)),"")</f>
        <v/>
      </c>
      <c r="H249" s="107" t="str">
        <f>IFERROR(IF(VLOOKUP($A249,'Annex 2 EHV charges'!$A:$O,11,FALSE)=0,"",VLOOKUP($A249,'Annex 2 EHV charges'!$A:$O,11,FALSE)),"")</f>
        <v/>
      </c>
    </row>
    <row r="250" spans="1:8">
      <c r="A250" s="100"/>
      <c r="B250" s="100"/>
      <c r="C250" s="101"/>
      <c r="D250" s="100"/>
      <c r="E250" s="105" t="str">
        <f>IFERROR(IF(VLOOKUP($A250,'Annex 2 EHV charges'!$A:$O,8,FALSE)=0,"",VLOOKUP($A250,'Annex 2 EHV charges'!$A:$O,8,FALSE)),"")</f>
        <v/>
      </c>
      <c r="F250" s="106" t="str">
        <f>IFERROR(IF(VLOOKUP($A250,'Annex 2 EHV charges'!$A:$O,9,FALSE)=0,"",VLOOKUP($A250,'Annex 2 EHV charges'!$A:$O,9,FALSE)),"")</f>
        <v/>
      </c>
      <c r="G250" s="107" t="str">
        <f>IFERROR(IF(VLOOKUP($A250,'Annex 2 EHV charges'!$A:$O,10,FALSE)=0,"",VLOOKUP($A250,'Annex 2 EHV charges'!$A:$O,10,FALSE)),"")</f>
        <v/>
      </c>
      <c r="H250" s="107" t="str">
        <f>IFERROR(IF(VLOOKUP($A250,'Annex 2 EHV charges'!$A:$O,11,FALSE)=0,"",VLOOKUP($A250,'Annex 2 EHV charges'!$A:$O,11,FALSE)),"")</f>
        <v/>
      </c>
    </row>
    <row r="251" spans="1:8">
      <c r="A251" s="100"/>
      <c r="B251" s="100"/>
      <c r="C251" s="101"/>
      <c r="D251" s="100"/>
      <c r="E251" s="105" t="str">
        <f>IFERROR(IF(VLOOKUP($A251,'Annex 2 EHV charges'!$A:$O,8,FALSE)=0,"",VLOOKUP($A251,'Annex 2 EHV charges'!$A:$O,8,FALSE)),"")</f>
        <v/>
      </c>
      <c r="F251" s="106" t="str">
        <f>IFERROR(IF(VLOOKUP($A251,'Annex 2 EHV charges'!$A:$O,9,FALSE)=0,"",VLOOKUP($A251,'Annex 2 EHV charges'!$A:$O,9,FALSE)),"")</f>
        <v/>
      </c>
      <c r="G251" s="107" t="str">
        <f>IFERROR(IF(VLOOKUP($A251,'Annex 2 EHV charges'!$A:$O,10,FALSE)=0,"",VLOOKUP($A251,'Annex 2 EHV charges'!$A:$O,10,FALSE)),"")</f>
        <v/>
      </c>
      <c r="H251" s="107" t="str">
        <f>IFERROR(IF(VLOOKUP($A251,'Annex 2 EHV charges'!$A:$O,11,FALSE)=0,"",VLOOKUP($A251,'Annex 2 EHV charges'!$A:$O,11,FALSE)),"")</f>
        <v/>
      </c>
    </row>
    <row r="252" spans="1:8">
      <c r="A252" s="100"/>
      <c r="B252" s="100"/>
      <c r="C252" s="101"/>
      <c r="D252" s="100"/>
      <c r="E252" s="105" t="str">
        <f>IFERROR(IF(VLOOKUP($A252,'Annex 2 EHV charges'!$A:$O,8,FALSE)=0,"",VLOOKUP($A252,'Annex 2 EHV charges'!$A:$O,8,FALSE)),"")</f>
        <v/>
      </c>
      <c r="F252" s="106" t="str">
        <f>IFERROR(IF(VLOOKUP($A252,'Annex 2 EHV charges'!$A:$O,9,FALSE)=0,"",VLOOKUP($A252,'Annex 2 EHV charges'!$A:$O,9,FALSE)),"")</f>
        <v/>
      </c>
      <c r="G252" s="107" t="str">
        <f>IFERROR(IF(VLOOKUP($A252,'Annex 2 EHV charges'!$A:$O,10,FALSE)=0,"",VLOOKUP($A252,'Annex 2 EHV charges'!$A:$O,10,FALSE)),"")</f>
        <v/>
      </c>
      <c r="H252" s="107" t="str">
        <f>IFERROR(IF(VLOOKUP($A252,'Annex 2 EHV charges'!$A:$O,11,FALSE)=0,"",VLOOKUP($A252,'Annex 2 EHV charges'!$A:$O,11,FALSE)),"")</f>
        <v/>
      </c>
    </row>
    <row r="253" spans="1:8">
      <c r="A253" s="100"/>
      <c r="B253" s="100"/>
      <c r="C253" s="101"/>
      <c r="D253" s="100"/>
      <c r="E253" s="105" t="str">
        <f>IFERROR(IF(VLOOKUP($A253,'Annex 2 EHV charges'!$A:$O,8,FALSE)=0,"",VLOOKUP($A253,'Annex 2 EHV charges'!$A:$O,8,FALSE)),"")</f>
        <v/>
      </c>
      <c r="F253" s="106" t="str">
        <f>IFERROR(IF(VLOOKUP($A253,'Annex 2 EHV charges'!$A:$O,9,FALSE)=0,"",VLOOKUP($A253,'Annex 2 EHV charges'!$A:$O,9,FALSE)),"")</f>
        <v/>
      </c>
      <c r="G253" s="107" t="str">
        <f>IFERROR(IF(VLOOKUP($A253,'Annex 2 EHV charges'!$A:$O,10,FALSE)=0,"",VLOOKUP($A253,'Annex 2 EHV charges'!$A:$O,10,FALSE)),"")</f>
        <v/>
      </c>
      <c r="H253" s="107" t="str">
        <f>IFERROR(IF(VLOOKUP($A253,'Annex 2 EHV charges'!$A:$O,11,FALSE)=0,"",VLOOKUP($A253,'Annex 2 EHV charges'!$A:$O,11,FALSE)),"")</f>
        <v/>
      </c>
    </row>
    <row r="254" spans="1:8">
      <c r="A254" s="100"/>
      <c r="B254" s="100"/>
      <c r="C254" s="101"/>
      <c r="D254" s="100"/>
      <c r="E254" s="105" t="str">
        <f>IFERROR(IF(VLOOKUP($A254,'Annex 2 EHV charges'!$A:$O,8,FALSE)=0,"",VLOOKUP($A254,'Annex 2 EHV charges'!$A:$O,8,FALSE)),"")</f>
        <v/>
      </c>
      <c r="F254" s="106" t="str">
        <f>IFERROR(IF(VLOOKUP($A254,'Annex 2 EHV charges'!$A:$O,9,FALSE)=0,"",VLOOKUP($A254,'Annex 2 EHV charges'!$A:$O,9,FALSE)),"")</f>
        <v/>
      </c>
      <c r="G254" s="107" t="str">
        <f>IFERROR(IF(VLOOKUP($A254,'Annex 2 EHV charges'!$A:$O,10,FALSE)=0,"",VLOOKUP($A254,'Annex 2 EHV charges'!$A:$O,10,FALSE)),"")</f>
        <v/>
      </c>
      <c r="H254" s="107" t="str">
        <f>IFERROR(IF(VLOOKUP($A254,'Annex 2 EHV charges'!$A:$O,11,FALSE)=0,"",VLOOKUP($A254,'Annex 2 EHV charges'!$A:$O,11,FALSE)),"")</f>
        <v/>
      </c>
    </row>
  </sheetData>
  <mergeCells count="2">
    <mergeCell ref="A2:H2"/>
    <mergeCell ref="A1:H1"/>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254"/>
  <sheetViews>
    <sheetView zoomScale="90" zoomScaleNormal="90" zoomScaleSheetLayoutView="100" workbookViewId="0">
      <selection sqref="A1:H1"/>
    </sheetView>
  </sheetViews>
  <sheetFormatPr defaultColWidth="9.140625" defaultRowHeight="12.75"/>
  <cols>
    <col min="1" max="1" width="14.7109375" style="51" customWidth="1"/>
    <col min="2" max="2" width="8.7109375" style="51" customWidth="1"/>
    <col min="3" max="3" width="15.7109375" style="59" bestFit="1" customWidth="1"/>
    <col min="4" max="4" width="50.7109375" style="59" customWidth="1"/>
    <col min="5" max="5" width="14.7109375" style="60" customWidth="1"/>
    <col min="6" max="7" width="14.7109375" style="61" customWidth="1"/>
    <col min="8" max="8" width="14.7109375" style="51" customWidth="1"/>
    <col min="9" max="9" width="15.5703125" style="51" customWidth="1"/>
    <col min="10" max="16384" width="9.140625" style="51"/>
  </cols>
  <sheetData>
    <row r="1" spans="1:15" ht="66.75" customHeight="1">
      <c r="A1" s="219" t="s">
        <v>388</v>
      </c>
      <c r="B1" s="219"/>
      <c r="C1" s="219"/>
      <c r="D1" s="219"/>
      <c r="E1" s="219"/>
      <c r="F1" s="219"/>
      <c r="G1" s="219"/>
      <c r="H1" s="219"/>
    </row>
    <row r="2" spans="1:15" s="52" customFormat="1" ht="25.5" customHeight="1">
      <c r="A2" s="226" t="str">
        <f>Overview!B4&amp; " - Effective between "&amp;Overview!D4&amp;" and "&amp;Overview!E4&amp;" - "&amp;Overview!F4&amp;" EDCM export charges"</f>
        <v>The Electricity Network Company _D - Effective between 01/04/2027 and 31/03/2028 - Final EDCM export charges</v>
      </c>
      <c r="B2" s="227"/>
      <c r="C2" s="227"/>
      <c r="D2" s="227"/>
      <c r="E2" s="227"/>
      <c r="F2" s="227"/>
      <c r="G2" s="227"/>
      <c r="H2" s="228"/>
    </row>
    <row r="3" spans="1:15" s="83" customFormat="1" ht="18">
      <c r="A3" s="90"/>
      <c r="B3" s="90"/>
      <c r="C3" s="90"/>
      <c r="D3" s="91"/>
      <c r="E3" s="92"/>
      <c r="F3" s="92"/>
      <c r="G3" s="93"/>
      <c r="H3" s="93"/>
      <c r="I3" s="82"/>
      <c r="J3" s="82"/>
      <c r="K3" s="82"/>
      <c r="L3" s="82"/>
      <c r="M3" s="82"/>
      <c r="N3" s="82"/>
      <c r="O3" s="82"/>
    </row>
    <row r="4" spans="1:15" ht="60.75" customHeight="1">
      <c r="A4" s="53" t="s">
        <v>358</v>
      </c>
      <c r="B4" s="54" t="s">
        <v>320</v>
      </c>
      <c r="C4" s="53" t="s">
        <v>322</v>
      </c>
      <c r="D4" s="55" t="s">
        <v>63</v>
      </c>
      <c r="E4" s="55" t="str">
        <f>'Annex 2 EHV charges'!L10</f>
        <v>Export
Super Red
unit charge
(p/kWh)</v>
      </c>
      <c r="F4" s="55" t="str">
        <f>'Annex 2 EHV charges'!M10</f>
        <v>Export
fixed charge
(p/day)</v>
      </c>
      <c r="G4" s="55" t="str">
        <f>'Annex 2 EHV charges'!N10</f>
        <v>Export
capacity charge
(p/kVA/day)</v>
      </c>
      <c r="H4" s="55" t="str">
        <f>'Annex 2 EHV charges'!O10</f>
        <v>Export
exceeded capacity charge
(p/kVA/day)</v>
      </c>
    </row>
    <row r="5" spans="1:15" ht="12.75" customHeight="1">
      <c r="A5" s="101" t="s">
        <v>855</v>
      </c>
      <c r="B5" s="100">
        <v>0</v>
      </c>
      <c r="C5" s="101">
        <v>0</v>
      </c>
      <c r="D5" s="100" t="s">
        <v>858</v>
      </c>
      <c r="E5" s="102" t="str">
        <f>IFERROR(IF(VLOOKUP($A5,'Annex 2 EHV charges'!$D:$O,9,FALSE)=0,"",VLOOKUP($A5,'Annex 2 EHV charges'!$D:$O,9,FALSE)),"")</f>
        <v/>
      </c>
      <c r="F5" s="103">
        <f>IFERROR(IF(VLOOKUP($A5,'Annex 2 EHV charges'!$D:$O,10,FALSE)=0,"",VLOOKUP($A5,'Annex 2 EHV charges'!$D:$O,10,FALSE)),"")</f>
        <v>209.47280000000001</v>
      </c>
      <c r="G5" s="104">
        <f>IFERROR(IF(VLOOKUP($A5,'Annex 2 EHV charges'!$D:$O,11,FALSE)=0,"",VLOOKUP($A5,'Annex 2 EHV charges'!$D:$O,11,FALSE)),"")</f>
        <v>8.5000000000000006E-2</v>
      </c>
      <c r="H5" s="104">
        <f>IFERROR(IF(VLOOKUP($A5,'Annex 2 EHV charges'!$D:$O,12,FALSE)=0,"",VLOOKUP($A5,'Annex 2 EHV charges'!$D:$O,12,FALSE)),"")</f>
        <v>8.5000000000000006E-2</v>
      </c>
    </row>
    <row r="6" spans="1:15" ht="12.75" customHeight="1">
      <c r="A6" s="101"/>
      <c r="B6" s="100"/>
      <c r="C6" s="101"/>
      <c r="D6" s="100"/>
      <c r="E6" s="102" t="str">
        <f>IFERROR(IF(VLOOKUP($A6,'Annex 2 EHV charges'!$D:$O,9,FALSE)=0,"",VLOOKUP($A6,'Annex 2 EHV charges'!$D:$O,9,FALSE)),"")</f>
        <v/>
      </c>
      <c r="F6" s="103" t="str">
        <f>IFERROR(IF(VLOOKUP($A6,'Annex 2 EHV charges'!$D:$O,10,FALSE)=0,"",VLOOKUP($A6,'Annex 2 EHV charges'!$D:$O,10,FALSE)),"")</f>
        <v/>
      </c>
      <c r="G6" s="104" t="str">
        <f>IFERROR(IF(VLOOKUP($A6,'Annex 2 EHV charges'!$D:$O,11,FALSE)=0,"",VLOOKUP($A6,'Annex 2 EHV charges'!$D:$O,11,FALSE)),"")</f>
        <v/>
      </c>
      <c r="H6" s="104" t="str">
        <f>IFERROR(IF(VLOOKUP($A6,'Annex 2 EHV charges'!$D:$O,12,FALSE)=0,"",VLOOKUP($A6,'Annex 2 EHV charges'!$D:$O,12,FALSE)),"")</f>
        <v/>
      </c>
    </row>
    <row r="7" spans="1:15" ht="12.75" customHeight="1">
      <c r="A7" s="101"/>
      <c r="B7" s="100"/>
      <c r="C7" s="101"/>
      <c r="D7" s="100"/>
      <c r="E7" s="102" t="str">
        <f>IFERROR(IF(VLOOKUP($A7,'Annex 2 EHV charges'!$D:$O,9,FALSE)=0,"",VLOOKUP($A7,'Annex 2 EHV charges'!$D:$O,9,FALSE)),"")</f>
        <v/>
      </c>
      <c r="F7" s="103" t="str">
        <f>IFERROR(IF(VLOOKUP($A7,'Annex 2 EHV charges'!$D:$O,10,FALSE)=0,"",VLOOKUP($A7,'Annex 2 EHV charges'!$D:$O,10,FALSE)),"")</f>
        <v/>
      </c>
      <c r="G7" s="104" t="str">
        <f>IFERROR(IF(VLOOKUP($A7,'Annex 2 EHV charges'!$D:$O,11,FALSE)=0,"",VLOOKUP($A7,'Annex 2 EHV charges'!$D:$O,11,FALSE)),"")</f>
        <v/>
      </c>
      <c r="H7" s="104" t="str">
        <f>IFERROR(IF(VLOOKUP($A7,'Annex 2 EHV charges'!$D:$O,12,FALSE)=0,"",VLOOKUP($A7,'Annex 2 EHV charges'!$D:$O,12,FALSE)),"")</f>
        <v/>
      </c>
    </row>
    <row r="8" spans="1:15" ht="12.75" customHeight="1">
      <c r="A8" s="101"/>
      <c r="B8" s="100"/>
      <c r="C8" s="101"/>
      <c r="D8" s="100"/>
      <c r="E8" s="102" t="str">
        <f>IFERROR(IF(VLOOKUP($A8,'Annex 2 EHV charges'!$D:$O,9,FALSE)=0,"",VLOOKUP($A8,'Annex 2 EHV charges'!$D:$O,9,FALSE)),"")</f>
        <v/>
      </c>
      <c r="F8" s="103" t="str">
        <f>IFERROR(IF(VLOOKUP($A8,'Annex 2 EHV charges'!$D:$O,10,FALSE)=0,"",VLOOKUP($A8,'Annex 2 EHV charges'!$D:$O,10,FALSE)),"")</f>
        <v/>
      </c>
      <c r="G8" s="104" t="str">
        <f>IFERROR(IF(VLOOKUP($A8,'Annex 2 EHV charges'!$D:$O,11,FALSE)=0,"",VLOOKUP($A8,'Annex 2 EHV charges'!$D:$O,11,FALSE)),"")</f>
        <v/>
      </c>
      <c r="H8" s="104" t="str">
        <f>IFERROR(IF(VLOOKUP($A8,'Annex 2 EHV charges'!$D:$O,12,FALSE)=0,"",VLOOKUP($A8,'Annex 2 EHV charges'!$D:$O,12,FALSE)),"")</f>
        <v/>
      </c>
    </row>
    <row r="9" spans="1:15" ht="12.75" customHeight="1">
      <c r="A9" s="101"/>
      <c r="B9" s="100"/>
      <c r="C9" s="101"/>
      <c r="D9" s="100"/>
      <c r="E9" s="102" t="str">
        <f>IFERROR(IF(VLOOKUP($A9,'Annex 2 EHV charges'!$D:$O,9,FALSE)=0,"",VLOOKUP($A9,'Annex 2 EHV charges'!$D:$O,9,FALSE)),"")</f>
        <v/>
      </c>
      <c r="F9" s="103" t="str">
        <f>IFERROR(IF(VLOOKUP($A9,'Annex 2 EHV charges'!$D:$O,10,FALSE)=0,"",VLOOKUP($A9,'Annex 2 EHV charges'!$D:$O,10,FALSE)),"")</f>
        <v/>
      </c>
      <c r="G9" s="104" t="str">
        <f>IFERROR(IF(VLOOKUP($A9,'Annex 2 EHV charges'!$D:$O,11,FALSE)=0,"",VLOOKUP($A9,'Annex 2 EHV charges'!$D:$O,11,FALSE)),"")</f>
        <v/>
      </c>
      <c r="H9" s="104" t="str">
        <f>IFERROR(IF(VLOOKUP($A9,'Annex 2 EHV charges'!$D:$O,12,FALSE)=0,"",VLOOKUP($A9,'Annex 2 EHV charges'!$D:$O,12,FALSE)),"")</f>
        <v/>
      </c>
    </row>
    <row r="10" spans="1:15" ht="12.75" customHeight="1">
      <c r="A10" s="101"/>
      <c r="B10" s="100"/>
      <c r="C10" s="101"/>
      <c r="D10" s="100"/>
      <c r="E10" s="102" t="str">
        <f>IFERROR(IF(VLOOKUP($A10,'Annex 2 EHV charges'!$D:$O,9,FALSE)=0,"",VLOOKUP($A10,'Annex 2 EHV charges'!$D:$O,9,FALSE)),"")</f>
        <v/>
      </c>
      <c r="F10" s="103" t="str">
        <f>IFERROR(IF(VLOOKUP($A10,'Annex 2 EHV charges'!$D:$O,10,FALSE)=0,"",VLOOKUP($A10,'Annex 2 EHV charges'!$D:$O,10,FALSE)),"")</f>
        <v/>
      </c>
      <c r="G10" s="104" t="str">
        <f>IFERROR(IF(VLOOKUP($A10,'Annex 2 EHV charges'!$D:$O,11,FALSE)=0,"",VLOOKUP($A10,'Annex 2 EHV charges'!$D:$O,11,FALSE)),"")</f>
        <v/>
      </c>
      <c r="H10" s="104" t="str">
        <f>IFERROR(IF(VLOOKUP($A10,'Annex 2 EHV charges'!$D:$O,12,FALSE)=0,"",VLOOKUP($A10,'Annex 2 EHV charges'!$D:$O,12,FALSE)),"")</f>
        <v/>
      </c>
    </row>
    <row r="11" spans="1:15" ht="12.75" customHeight="1">
      <c r="A11" s="101"/>
      <c r="B11" s="100"/>
      <c r="C11" s="101"/>
      <c r="D11" s="100"/>
      <c r="E11" s="102" t="str">
        <f>IFERROR(IF(VLOOKUP($A11,'Annex 2 EHV charges'!$D:$O,9,FALSE)=0,"",VLOOKUP($A11,'Annex 2 EHV charges'!$D:$O,9,FALSE)),"")</f>
        <v/>
      </c>
      <c r="F11" s="103" t="str">
        <f>IFERROR(IF(VLOOKUP($A11,'Annex 2 EHV charges'!$D:$O,10,FALSE)=0,"",VLOOKUP($A11,'Annex 2 EHV charges'!$D:$O,10,FALSE)),"")</f>
        <v/>
      </c>
      <c r="G11" s="104" t="str">
        <f>IFERROR(IF(VLOOKUP($A11,'Annex 2 EHV charges'!$D:$O,11,FALSE)=0,"",VLOOKUP($A11,'Annex 2 EHV charges'!$D:$O,11,FALSE)),"")</f>
        <v/>
      </c>
      <c r="H11" s="104" t="str">
        <f>IFERROR(IF(VLOOKUP($A11,'Annex 2 EHV charges'!$D:$O,12,FALSE)=0,"",VLOOKUP($A11,'Annex 2 EHV charges'!$D:$O,12,FALSE)),"")</f>
        <v/>
      </c>
    </row>
    <row r="12" spans="1:15" ht="12.75" customHeight="1">
      <c r="A12" s="101"/>
      <c r="B12" s="100"/>
      <c r="C12" s="101"/>
      <c r="D12" s="100"/>
      <c r="E12" s="102" t="str">
        <f>IFERROR(IF(VLOOKUP($A12,'Annex 2 EHV charges'!$D:$O,9,FALSE)=0,"",VLOOKUP($A12,'Annex 2 EHV charges'!$D:$O,9,FALSE)),"")</f>
        <v/>
      </c>
      <c r="F12" s="103" t="str">
        <f>IFERROR(IF(VLOOKUP($A12,'Annex 2 EHV charges'!$D:$O,10,FALSE)=0,"",VLOOKUP($A12,'Annex 2 EHV charges'!$D:$O,10,FALSE)),"")</f>
        <v/>
      </c>
      <c r="G12" s="104" t="str">
        <f>IFERROR(IF(VLOOKUP($A12,'Annex 2 EHV charges'!$D:$O,11,FALSE)=0,"",VLOOKUP($A12,'Annex 2 EHV charges'!$D:$O,11,FALSE)),"")</f>
        <v/>
      </c>
      <c r="H12" s="104" t="str">
        <f>IFERROR(IF(VLOOKUP($A12,'Annex 2 EHV charges'!$D:$O,12,FALSE)=0,"",VLOOKUP($A12,'Annex 2 EHV charges'!$D:$O,12,FALSE)),"")</f>
        <v/>
      </c>
    </row>
    <row r="13" spans="1:15" ht="12.75" customHeight="1">
      <c r="A13" s="101"/>
      <c r="B13" s="100"/>
      <c r="C13" s="101"/>
      <c r="D13" s="100"/>
      <c r="E13" s="102" t="str">
        <f>IFERROR(IF(VLOOKUP($A13,'Annex 2 EHV charges'!$D:$O,9,FALSE)=0,"",VLOOKUP($A13,'Annex 2 EHV charges'!$D:$O,9,FALSE)),"")</f>
        <v/>
      </c>
      <c r="F13" s="103" t="str">
        <f>IFERROR(IF(VLOOKUP($A13,'Annex 2 EHV charges'!$D:$O,10,FALSE)=0,"",VLOOKUP($A13,'Annex 2 EHV charges'!$D:$O,10,FALSE)),"")</f>
        <v/>
      </c>
      <c r="G13" s="104" t="str">
        <f>IFERROR(IF(VLOOKUP($A13,'Annex 2 EHV charges'!$D:$O,11,FALSE)=0,"",VLOOKUP($A13,'Annex 2 EHV charges'!$D:$O,11,FALSE)),"")</f>
        <v/>
      </c>
      <c r="H13" s="104" t="str">
        <f>IFERROR(IF(VLOOKUP($A13,'Annex 2 EHV charges'!$D:$O,12,FALSE)=0,"",VLOOKUP($A13,'Annex 2 EHV charges'!$D:$O,12,FALSE)),"")</f>
        <v/>
      </c>
    </row>
    <row r="14" spans="1:15" ht="12.75" customHeight="1">
      <c r="A14" s="101"/>
      <c r="B14" s="100"/>
      <c r="C14" s="101"/>
      <c r="D14" s="100"/>
      <c r="E14" s="102" t="str">
        <f>IFERROR(IF(VLOOKUP($A14,'Annex 2 EHV charges'!$D:$O,9,FALSE)=0,"",VLOOKUP($A14,'Annex 2 EHV charges'!$D:$O,9,FALSE)),"")</f>
        <v/>
      </c>
      <c r="F14" s="103" t="str">
        <f>IFERROR(IF(VLOOKUP($A14,'Annex 2 EHV charges'!$D:$O,10,FALSE)=0,"",VLOOKUP($A14,'Annex 2 EHV charges'!$D:$O,10,FALSE)),"")</f>
        <v/>
      </c>
      <c r="G14" s="104" t="str">
        <f>IFERROR(IF(VLOOKUP($A14,'Annex 2 EHV charges'!$D:$O,11,FALSE)=0,"",VLOOKUP($A14,'Annex 2 EHV charges'!$D:$O,11,FALSE)),"")</f>
        <v/>
      </c>
      <c r="H14" s="104" t="str">
        <f>IFERROR(IF(VLOOKUP($A14,'Annex 2 EHV charges'!$D:$O,12,FALSE)=0,"",VLOOKUP($A14,'Annex 2 EHV charges'!$D:$O,12,FALSE)),"")</f>
        <v/>
      </c>
    </row>
    <row r="15" spans="1:15" ht="12.75" customHeight="1">
      <c r="A15" s="101"/>
      <c r="B15" s="100"/>
      <c r="C15" s="101"/>
      <c r="D15" s="100"/>
      <c r="E15" s="102" t="str">
        <f>IFERROR(IF(VLOOKUP($A15,'Annex 2 EHV charges'!$D:$O,9,FALSE)=0,"",VLOOKUP($A15,'Annex 2 EHV charges'!$D:$O,9,FALSE)),"")</f>
        <v/>
      </c>
      <c r="F15" s="103" t="str">
        <f>IFERROR(IF(VLOOKUP($A15,'Annex 2 EHV charges'!$D:$O,10,FALSE)=0,"",VLOOKUP($A15,'Annex 2 EHV charges'!$D:$O,10,FALSE)),"")</f>
        <v/>
      </c>
      <c r="G15" s="104" t="str">
        <f>IFERROR(IF(VLOOKUP($A15,'Annex 2 EHV charges'!$D:$O,11,FALSE)=0,"",VLOOKUP($A15,'Annex 2 EHV charges'!$D:$O,11,FALSE)),"")</f>
        <v/>
      </c>
      <c r="H15" s="104" t="str">
        <f>IFERROR(IF(VLOOKUP($A15,'Annex 2 EHV charges'!$D:$O,12,FALSE)=0,"",VLOOKUP($A15,'Annex 2 EHV charges'!$D:$O,12,FALSE)),"")</f>
        <v/>
      </c>
    </row>
    <row r="16" spans="1:15" ht="12.75" customHeight="1">
      <c r="A16" s="101"/>
      <c r="B16" s="100"/>
      <c r="C16" s="101"/>
      <c r="D16" s="100"/>
      <c r="E16" s="102" t="str">
        <f>IFERROR(IF(VLOOKUP($A16,'Annex 2 EHV charges'!$D:$O,9,FALSE)=0,"",VLOOKUP($A16,'Annex 2 EHV charges'!$D:$O,9,FALSE)),"")</f>
        <v/>
      </c>
      <c r="F16" s="103" t="str">
        <f>IFERROR(IF(VLOOKUP($A16,'Annex 2 EHV charges'!$D:$O,10,FALSE)=0,"",VLOOKUP($A16,'Annex 2 EHV charges'!$D:$O,10,FALSE)),"")</f>
        <v/>
      </c>
      <c r="G16" s="104" t="str">
        <f>IFERROR(IF(VLOOKUP($A16,'Annex 2 EHV charges'!$D:$O,11,FALSE)=0,"",VLOOKUP($A16,'Annex 2 EHV charges'!$D:$O,11,FALSE)),"")</f>
        <v/>
      </c>
      <c r="H16" s="104" t="str">
        <f>IFERROR(IF(VLOOKUP($A16,'Annex 2 EHV charges'!$D:$O,12,FALSE)=0,"",VLOOKUP($A16,'Annex 2 EHV charges'!$D:$O,12,FALSE)),"")</f>
        <v/>
      </c>
    </row>
    <row r="17" spans="1:8" ht="12.75" customHeight="1">
      <c r="A17" s="101"/>
      <c r="B17" s="100"/>
      <c r="C17" s="101"/>
      <c r="D17" s="100"/>
      <c r="E17" s="102" t="str">
        <f>IFERROR(IF(VLOOKUP($A17,'Annex 2 EHV charges'!$D:$O,9,FALSE)=0,"",VLOOKUP($A17,'Annex 2 EHV charges'!$D:$O,9,FALSE)),"")</f>
        <v/>
      </c>
      <c r="F17" s="103" t="str">
        <f>IFERROR(IF(VLOOKUP($A17,'Annex 2 EHV charges'!$D:$O,10,FALSE)=0,"",VLOOKUP($A17,'Annex 2 EHV charges'!$D:$O,10,FALSE)),"")</f>
        <v/>
      </c>
      <c r="G17" s="104" t="str">
        <f>IFERROR(IF(VLOOKUP($A17,'Annex 2 EHV charges'!$D:$O,11,FALSE)=0,"",VLOOKUP($A17,'Annex 2 EHV charges'!$D:$O,11,FALSE)),"")</f>
        <v/>
      </c>
      <c r="H17" s="104" t="str">
        <f>IFERROR(IF(VLOOKUP($A17,'Annex 2 EHV charges'!$D:$O,12,FALSE)=0,"",VLOOKUP($A17,'Annex 2 EHV charges'!$D:$O,12,FALSE)),"")</f>
        <v/>
      </c>
    </row>
    <row r="18" spans="1:8" ht="12.75" customHeight="1">
      <c r="A18" s="101"/>
      <c r="B18" s="100"/>
      <c r="C18" s="101"/>
      <c r="D18" s="100"/>
      <c r="E18" s="102" t="str">
        <f>IFERROR(IF(VLOOKUP($A18,'Annex 2 EHV charges'!$D:$O,9,FALSE)=0,"",VLOOKUP($A18,'Annex 2 EHV charges'!$D:$O,9,FALSE)),"")</f>
        <v/>
      </c>
      <c r="F18" s="103" t="str">
        <f>IFERROR(IF(VLOOKUP($A18,'Annex 2 EHV charges'!$D:$O,10,FALSE)=0,"",VLOOKUP($A18,'Annex 2 EHV charges'!$D:$O,10,FALSE)),"")</f>
        <v/>
      </c>
      <c r="G18" s="104" t="str">
        <f>IFERROR(IF(VLOOKUP($A18,'Annex 2 EHV charges'!$D:$O,11,FALSE)=0,"",VLOOKUP($A18,'Annex 2 EHV charges'!$D:$O,11,FALSE)),"")</f>
        <v/>
      </c>
      <c r="H18" s="104" t="str">
        <f>IFERROR(IF(VLOOKUP($A18,'Annex 2 EHV charges'!$D:$O,12,FALSE)=0,"",VLOOKUP($A18,'Annex 2 EHV charges'!$D:$O,12,FALSE)),"")</f>
        <v/>
      </c>
    </row>
    <row r="19" spans="1:8" ht="12.75" customHeight="1">
      <c r="A19" s="101"/>
      <c r="B19" s="100"/>
      <c r="C19" s="101"/>
      <c r="D19" s="100"/>
      <c r="E19" s="102" t="str">
        <f>IFERROR(IF(VLOOKUP($A19,'Annex 2 EHV charges'!$D:$O,9,FALSE)=0,"",VLOOKUP($A19,'Annex 2 EHV charges'!$D:$O,9,FALSE)),"")</f>
        <v/>
      </c>
      <c r="F19" s="103" t="str">
        <f>IFERROR(IF(VLOOKUP($A19,'Annex 2 EHV charges'!$D:$O,10,FALSE)=0,"",VLOOKUP($A19,'Annex 2 EHV charges'!$D:$O,10,FALSE)),"")</f>
        <v/>
      </c>
      <c r="G19" s="104" t="str">
        <f>IFERROR(IF(VLOOKUP($A19,'Annex 2 EHV charges'!$D:$O,11,FALSE)=0,"",VLOOKUP($A19,'Annex 2 EHV charges'!$D:$O,11,FALSE)),"")</f>
        <v/>
      </c>
      <c r="H19" s="104" t="str">
        <f>IFERROR(IF(VLOOKUP($A19,'Annex 2 EHV charges'!$D:$O,12,FALSE)=0,"",VLOOKUP($A19,'Annex 2 EHV charges'!$D:$O,12,FALSE)),"")</f>
        <v/>
      </c>
    </row>
    <row r="20" spans="1:8" ht="12.75" customHeight="1">
      <c r="A20" s="101"/>
      <c r="B20" s="100"/>
      <c r="C20" s="101"/>
      <c r="D20" s="100"/>
      <c r="E20" s="102" t="str">
        <f>IFERROR(IF(VLOOKUP($A20,'Annex 2 EHV charges'!$D:$O,9,FALSE)=0,"",VLOOKUP($A20,'Annex 2 EHV charges'!$D:$O,9,FALSE)),"")</f>
        <v/>
      </c>
      <c r="F20" s="103" t="str">
        <f>IFERROR(IF(VLOOKUP($A20,'Annex 2 EHV charges'!$D:$O,10,FALSE)=0,"",VLOOKUP($A20,'Annex 2 EHV charges'!$D:$O,10,FALSE)),"")</f>
        <v/>
      </c>
      <c r="G20" s="104" t="str">
        <f>IFERROR(IF(VLOOKUP($A20,'Annex 2 EHV charges'!$D:$O,11,FALSE)=0,"",VLOOKUP($A20,'Annex 2 EHV charges'!$D:$O,11,FALSE)),"")</f>
        <v/>
      </c>
      <c r="H20" s="104" t="str">
        <f>IFERROR(IF(VLOOKUP($A20,'Annex 2 EHV charges'!$D:$O,12,FALSE)=0,"",VLOOKUP($A20,'Annex 2 EHV charges'!$D:$O,12,FALSE)),"")</f>
        <v/>
      </c>
    </row>
    <row r="21" spans="1:8" ht="12.75" customHeight="1">
      <c r="A21" s="101"/>
      <c r="B21" s="100"/>
      <c r="C21" s="101"/>
      <c r="D21" s="100"/>
      <c r="E21" s="102" t="str">
        <f>IFERROR(IF(VLOOKUP($A21,'Annex 2 EHV charges'!$D:$O,9,FALSE)=0,"",VLOOKUP($A21,'Annex 2 EHV charges'!$D:$O,9,FALSE)),"")</f>
        <v/>
      </c>
      <c r="F21" s="103" t="str">
        <f>IFERROR(IF(VLOOKUP($A21,'Annex 2 EHV charges'!$D:$O,10,FALSE)=0,"",VLOOKUP($A21,'Annex 2 EHV charges'!$D:$O,10,FALSE)),"")</f>
        <v/>
      </c>
      <c r="G21" s="104" t="str">
        <f>IFERROR(IF(VLOOKUP($A21,'Annex 2 EHV charges'!$D:$O,11,FALSE)=0,"",VLOOKUP($A21,'Annex 2 EHV charges'!$D:$O,11,FALSE)),"")</f>
        <v/>
      </c>
      <c r="H21" s="104" t="str">
        <f>IFERROR(IF(VLOOKUP($A21,'Annex 2 EHV charges'!$D:$O,12,FALSE)=0,"",VLOOKUP($A21,'Annex 2 EHV charges'!$D:$O,12,FALSE)),"")</f>
        <v/>
      </c>
    </row>
    <row r="22" spans="1:8" ht="12.75" customHeight="1">
      <c r="A22" s="101"/>
      <c r="B22" s="100"/>
      <c r="C22" s="101"/>
      <c r="D22" s="100"/>
      <c r="E22" s="102" t="str">
        <f>IFERROR(IF(VLOOKUP($A22,'Annex 2 EHV charges'!$D:$O,9,FALSE)=0,"",VLOOKUP($A22,'Annex 2 EHV charges'!$D:$O,9,FALSE)),"")</f>
        <v/>
      </c>
      <c r="F22" s="103" t="str">
        <f>IFERROR(IF(VLOOKUP($A22,'Annex 2 EHV charges'!$D:$O,10,FALSE)=0,"",VLOOKUP($A22,'Annex 2 EHV charges'!$D:$O,10,FALSE)),"")</f>
        <v/>
      </c>
      <c r="G22" s="104" t="str">
        <f>IFERROR(IF(VLOOKUP($A22,'Annex 2 EHV charges'!$D:$O,11,FALSE)=0,"",VLOOKUP($A22,'Annex 2 EHV charges'!$D:$O,11,FALSE)),"")</f>
        <v/>
      </c>
      <c r="H22" s="104" t="str">
        <f>IFERROR(IF(VLOOKUP($A22,'Annex 2 EHV charges'!$D:$O,12,FALSE)=0,"",VLOOKUP($A22,'Annex 2 EHV charges'!$D:$O,12,FALSE)),"")</f>
        <v/>
      </c>
    </row>
    <row r="23" spans="1:8" ht="12.75" customHeight="1">
      <c r="A23" s="101"/>
      <c r="B23" s="100"/>
      <c r="C23" s="101"/>
      <c r="D23" s="100"/>
      <c r="E23" s="102" t="str">
        <f>IFERROR(IF(VLOOKUP($A23,'Annex 2 EHV charges'!$D:$O,9,FALSE)=0,"",VLOOKUP($A23,'Annex 2 EHV charges'!$D:$O,9,FALSE)),"")</f>
        <v/>
      </c>
      <c r="F23" s="103" t="str">
        <f>IFERROR(IF(VLOOKUP($A23,'Annex 2 EHV charges'!$D:$O,10,FALSE)=0,"",VLOOKUP($A23,'Annex 2 EHV charges'!$D:$O,10,FALSE)),"")</f>
        <v/>
      </c>
      <c r="G23" s="104" t="str">
        <f>IFERROR(IF(VLOOKUP($A23,'Annex 2 EHV charges'!$D:$O,11,FALSE)=0,"",VLOOKUP($A23,'Annex 2 EHV charges'!$D:$O,11,FALSE)),"")</f>
        <v/>
      </c>
      <c r="H23" s="104" t="str">
        <f>IFERROR(IF(VLOOKUP($A23,'Annex 2 EHV charges'!$D:$O,12,FALSE)=0,"",VLOOKUP($A23,'Annex 2 EHV charges'!$D:$O,12,FALSE)),"")</f>
        <v/>
      </c>
    </row>
    <row r="24" spans="1:8" ht="12.75" customHeight="1">
      <c r="A24" s="101"/>
      <c r="B24" s="100"/>
      <c r="C24" s="101"/>
      <c r="D24" s="100"/>
      <c r="E24" s="102" t="str">
        <f>IFERROR(IF(VLOOKUP($A24,'Annex 2 EHV charges'!$D:$O,9,FALSE)=0,"",VLOOKUP($A24,'Annex 2 EHV charges'!$D:$O,9,FALSE)),"")</f>
        <v/>
      </c>
      <c r="F24" s="103" t="str">
        <f>IFERROR(IF(VLOOKUP($A24,'Annex 2 EHV charges'!$D:$O,10,FALSE)=0,"",VLOOKUP($A24,'Annex 2 EHV charges'!$D:$O,10,FALSE)),"")</f>
        <v/>
      </c>
      <c r="G24" s="104" t="str">
        <f>IFERROR(IF(VLOOKUP($A24,'Annex 2 EHV charges'!$D:$O,11,FALSE)=0,"",VLOOKUP($A24,'Annex 2 EHV charges'!$D:$O,11,FALSE)),"")</f>
        <v/>
      </c>
      <c r="H24" s="104" t="str">
        <f>IFERROR(IF(VLOOKUP($A24,'Annex 2 EHV charges'!$D:$O,12,FALSE)=0,"",VLOOKUP($A24,'Annex 2 EHV charges'!$D:$O,12,FALSE)),"")</f>
        <v/>
      </c>
    </row>
    <row r="25" spans="1:8" ht="12.75" customHeight="1">
      <c r="A25" s="101"/>
      <c r="B25" s="100"/>
      <c r="C25" s="101"/>
      <c r="D25" s="100"/>
      <c r="E25" s="102" t="str">
        <f>IFERROR(IF(VLOOKUP($A25,'Annex 2 EHV charges'!$D:$O,9,FALSE)=0,"",VLOOKUP($A25,'Annex 2 EHV charges'!$D:$O,9,FALSE)),"")</f>
        <v/>
      </c>
      <c r="F25" s="103" t="str">
        <f>IFERROR(IF(VLOOKUP($A25,'Annex 2 EHV charges'!$D:$O,10,FALSE)=0,"",VLOOKUP($A25,'Annex 2 EHV charges'!$D:$O,10,FALSE)),"")</f>
        <v/>
      </c>
      <c r="G25" s="104" t="str">
        <f>IFERROR(IF(VLOOKUP($A25,'Annex 2 EHV charges'!$D:$O,11,FALSE)=0,"",VLOOKUP($A25,'Annex 2 EHV charges'!$D:$O,11,FALSE)),"")</f>
        <v/>
      </c>
      <c r="H25" s="104" t="str">
        <f>IFERROR(IF(VLOOKUP($A25,'Annex 2 EHV charges'!$D:$O,12,FALSE)=0,"",VLOOKUP($A25,'Annex 2 EHV charges'!$D:$O,12,FALSE)),"")</f>
        <v/>
      </c>
    </row>
    <row r="26" spans="1:8" ht="12.75" customHeight="1">
      <c r="A26" s="101"/>
      <c r="B26" s="100"/>
      <c r="C26" s="101"/>
      <c r="D26" s="100"/>
      <c r="E26" s="102" t="str">
        <f>IFERROR(IF(VLOOKUP($A26,'Annex 2 EHV charges'!$D:$O,9,FALSE)=0,"",VLOOKUP($A26,'Annex 2 EHV charges'!$D:$O,9,FALSE)),"")</f>
        <v/>
      </c>
      <c r="F26" s="103" t="str">
        <f>IFERROR(IF(VLOOKUP($A26,'Annex 2 EHV charges'!$D:$O,10,FALSE)=0,"",VLOOKUP($A26,'Annex 2 EHV charges'!$D:$O,10,FALSE)),"")</f>
        <v/>
      </c>
      <c r="G26" s="104" t="str">
        <f>IFERROR(IF(VLOOKUP($A26,'Annex 2 EHV charges'!$D:$O,11,FALSE)=0,"",VLOOKUP($A26,'Annex 2 EHV charges'!$D:$O,11,FALSE)),"")</f>
        <v/>
      </c>
      <c r="H26" s="104" t="str">
        <f>IFERROR(IF(VLOOKUP($A26,'Annex 2 EHV charges'!$D:$O,12,FALSE)=0,"",VLOOKUP($A26,'Annex 2 EHV charges'!$D:$O,12,FALSE)),"")</f>
        <v/>
      </c>
    </row>
    <row r="27" spans="1:8" ht="12.75" customHeight="1">
      <c r="A27" s="101"/>
      <c r="B27" s="100"/>
      <c r="C27" s="101"/>
      <c r="D27" s="100"/>
      <c r="E27" s="102" t="str">
        <f>IFERROR(IF(VLOOKUP($A27,'Annex 2 EHV charges'!$D:$O,9,FALSE)=0,"",VLOOKUP($A27,'Annex 2 EHV charges'!$D:$O,9,FALSE)),"")</f>
        <v/>
      </c>
      <c r="F27" s="103" t="str">
        <f>IFERROR(IF(VLOOKUP($A27,'Annex 2 EHV charges'!$D:$O,10,FALSE)=0,"",VLOOKUP($A27,'Annex 2 EHV charges'!$D:$O,10,FALSE)),"")</f>
        <v/>
      </c>
      <c r="G27" s="104" t="str">
        <f>IFERROR(IF(VLOOKUP($A27,'Annex 2 EHV charges'!$D:$O,11,FALSE)=0,"",VLOOKUP($A27,'Annex 2 EHV charges'!$D:$O,11,FALSE)),"")</f>
        <v/>
      </c>
      <c r="H27" s="104" t="str">
        <f>IFERROR(IF(VLOOKUP($A27,'Annex 2 EHV charges'!$D:$O,12,FALSE)=0,"",VLOOKUP($A27,'Annex 2 EHV charges'!$D:$O,12,FALSE)),"")</f>
        <v/>
      </c>
    </row>
    <row r="28" spans="1:8" ht="12.75" customHeight="1">
      <c r="A28" s="101"/>
      <c r="B28" s="100"/>
      <c r="C28" s="101"/>
      <c r="D28" s="100"/>
      <c r="E28" s="102" t="str">
        <f>IFERROR(IF(VLOOKUP($A28,'Annex 2 EHV charges'!$D:$O,9,FALSE)=0,"",VLOOKUP($A28,'Annex 2 EHV charges'!$D:$O,9,FALSE)),"")</f>
        <v/>
      </c>
      <c r="F28" s="103" t="str">
        <f>IFERROR(IF(VLOOKUP($A28,'Annex 2 EHV charges'!$D:$O,10,FALSE)=0,"",VLOOKUP($A28,'Annex 2 EHV charges'!$D:$O,10,FALSE)),"")</f>
        <v/>
      </c>
      <c r="G28" s="104" t="str">
        <f>IFERROR(IF(VLOOKUP($A28,'Annex 2 EHV charges'!$D:$O,11,FALSE)=0,"",VLOOKUP($A28,'Annex 2 EHV charges'!$D:$O,11,FALSE)),"")</f>
        <v/>
      </c>
      <c r="H28" s="104" t="str">
        <f>IFERROR(IF(VLOOKUP($A28,'Annex 2 EHV charges'!$D:$O,12,FALSE)=0,"",VLOOKUP($A28,'Annex 2 EHV charges'!$D:$O,12,FALSE)),"")</f>
        <v/>
      </c>
    </row>
    <row r="29" spans="1:8" ht="12.75" customHeight="1">
      <c r="A29" s="101"/>
      <c r="B29" s="100"/>
      <c r="C29" s="101"/>
      <c r="D29" s="100"/>
      <c r="E29" s="102" t="str">
        <f>IFERROR(IF(VLOOKUP($A29,'Annex 2 EHV charges'!$D:$O,9,FALSE)=0,"",VLOOKUP($A29,'Annex 2 EHV charges'!$D:$O,9,FALSE)),"")</f>
        <v/>
      </c>
      <c r="F29" s="103" t="str">
        <f>IFERROR(IF(VLOOKUP($A29,'Annex 2 EHV charges'!$D:$O,10,FALSE)=0,"",VLOOKUP($A29,'Annex 2 EHV charges'!$D:$O,10,FALSE)),"")</f>
        <v/>
      </c>
      <c r="G29" s="104" t="str">
        <f>IFERROR(IF(VLOOKUP($A29,'Annex 2 EHV charges'!$D:$O,11,FALSE)=0,"",VLOOKUP($A29,'Annex 2 EHV charges'!$D:$O,11,FALSE)),"")</f>
        <v/>
      </c>
      <c r="H29" s="104" t="str">
        <f>IFERROR(IF(VLOOKUP($A29,'Annex 2 EHV charges'!$D:$O,12,FALSE)=0,"",VLOOKUP($A29,'Annex 2 EHV charges'!$D:$O,12,FALSE)),"")</f>
        <v/>
      </c>
    </row>
    <row r="30" spans="1:8" ht="12.75" customHeight="1">
      <c r="A30" s="101"/>
      <c r="B30" s="100"/>
      <c r="C30" s="101"/>
      <c r="D30" s="100"/>
      <c r="E30" s="102" t="str">
        <f>IFERROR(IF(VLOOKUP($A30,'Annex 2 EHV charges'!$D:$O,9,FALSE)=0,"",VLOOKUP($A30,'Annex 2 EHV charges'!$D:$O,9,FALSE)),"")</f>
        <v/>
      </c>
      <c r="F30" s="103" t="str">
        <f>IFERROR(IF(VLOOKUP($A30,'Annex 2 EHV charges'!$D:$O,10,FALSE)=0,"",VLOOKUP($A30,'Annex 2 EHV charges'!$D:$O,10,FALSE)),"")</f>
        <v/>
      </c>
      <c r="G30" s="104" t="str">
        <f>IFERROR(IF(VLOOKUP($A30,'Annex 2 EHV charges'!$D:$O,11,FALSE)=0,"",VLOOKUP($A30,'Annex 2 EHV charges'!$D:$O,11,FALSE)),"")</f>
        <v/>
      </c>
      <c r="H30" s="104" t="str">
        <f>IFERROR(IF(VLOOKUP($A30,'Annex 2 EHV charges'!$D:$O,12,FALSE)=0,"",VLOOKUP($A30,'Annex 2 EHV charges'!$D:$O,12,FALSE)),"")</f>
        <v/>
      </c>
    </row>
    <row r="31" spans="1:8" ht="12.75" customHeight="1">
      <c r="A31" s="101"/>
      <c r="B31" s="100"/>
      <c r="C31" s="101"/>
      <c r="D31" s="100"/>
      <c r="E31" s="102" t="str">
        <f>IFERROR(IF(VLOOKUP($A31,'Annex 2 EHV charges'!$D:$O,9,FALSE)=0,"",VLOOKUP($A31,'Annex 2 EHV charges'!$D:$O,9,FALSE)),"")</f>
        <v/>
      </c>
      <c r="F31" s="103" t="str">
        <f>IFERROR(IF(VLOOKUP($A31,'Annex 2 EHV charges'!$D:$O,10,FALSE)=0,"",VLOOKUP($A31,'Annex 2 EHV charges'!$D:$O,10,FALSE)),"")</f>
        <v/>
      </c>
      <c r="G31" s="104" t="str">
        <f>IFERROR(IF(VLOOKUP($A31,'Annex 2 EHV charges'!$D:$O,11,FALSE)=0,"",VLOOKUP($A31,'Annex 2 EHV charges'!$D:$O,11,FALSE)),"")</f>
        <v/>
      </c>
      <c r="H31" s="104" t="str">
        <f>IFERROR(IF(VLOOKUP($A31,'Annex 2 EHV charges'!$D:$O,12,FALSE)=0,"",VLOOKUP($A31,'Annex 2 EHV charges'!$D:$O,12,FALSE)),"")</f>
        <v/>
      </c>
    </row>
    <row r="32" spans="1:8" ht="12.75" customHeight="1">
      <c r="A32" s="101"/>
      <c r="B32" s="100"/>
      <c r="C32" s="101"/>
      <c r="D32" s="100"/>
      <c r="E32" s="102" t="str">
        <f>IFERROR(IF(VLOOKUP($A32,'Annex 2 EHV charges'!$D:$O,9,FALSE)=0,"",VLOOKUP($A32,'Annex 2 EHV charges'!$D:$O,9,FALSE)),"")</f>
        <v/>
      </c>
      <c r="F32" s="103" t="str">
        <f>IFERROR(IF(VLOOKUP($A32,'Annex 2 EHV charges'!$D:$O,10,FALSE)=0,"",VLOOKUP($A32,'Annex 2 EHV charges'!$D:$O,10,FALSE)),"")</f>
        <v/>
      </c>
      <c r="G32" s="104" t="str">
        <f>IFERROR(IF(VLOOKUP($A32,'Annex 2 EHV charges'!$D:$O,11,FALSE)=0,"",VLOOKUP($A32,'Annex 2 EHV charges'!$D:$O,11,FALSE)),"")</f>
        <v/>
      </c>
      <c r="H32" s="104" t="str">
        <f>IFERROR(IF(VLOOKUP($A32,'Annex 2 EHV charges'!$D:$O,12,FALSE)=0,"",VLOOKUP($A32,'Annex 2 EHV charges'!$D:$O,12,FALSE)),"")</f>
        <v/>
      </c>
    </row>
    <row r="33" spans="1:8" ht="12.75" customHeight="1">
      <c r="A33" s="101"/>
      <c r="B33" s="100"/>
      <c r="C33" s="101"/>
      <c r="D33" s="100"/>
      <c r="E33" s="102" t="str">
        <f>IFERROR(IF(VLOOKUP($A33,'Annex 2 EHV charges'!$D:$O,9,FALSE)=0,"",VLOOKUP($A33,'Annex 2 EHV charges'!$D:$O,9,FALSE)),"")</f>
        <v/>
      </c>
      <c r="F33" s="103" t="str">
        <f>IFERROR(IF(VLOOKUP($A33,'Annex 2 EHV charges'!$D:$O,10,FALSE)=0,"",VLOOKUP($A33,'Annex 2 EHV charges'!$D:$O,10,FALSE)),"")</f>
        <v/>
      </c>
      <c r="G33" s="104" t="str">
        <f>IFERROR(IF(VLOOKUP($A33,'Annex 2 EHV charges'!$D:$O,11,FALSE)=0,"",VLOOKUP($A33,'Annex 2 EHV charges'!$D:$O,11,FALSE)),"")</f>
        <v/>
      </c>
      <c r="H33" s="104" t="str">
        <f>IFERROR(IF(VLOOKUP($A33,'Annex 2 EHV charges'!$D:$O,12,FALSE)=0,"",VLOOKUP($A33,'Annex 2 EHV charges'!$D:$O,12,FALSE)),"")</f>
        <v/>
      </c>
    </row>
    <row r="34" spans="1:8" ht="12.75" customHeight="1">
      <c r="A34" s="101"/>
      <c r="B34" s="100"/>
      <c r="C34" s="101"/>
      <c r="D34" s="100"/>
      <c r="E34" s="102" t="str">
        <f>IFERROR(IF(VLOOKUP($A34,'Annex 2 EHV charges'!$D:$O,9,FALSE)=0,"",VLOOKUP($A34,'Annex 2 EHV charges'!$D:$O,9,FALSE)),"")</f>
        <v/>
      </c>
      <c r="F34" s="103" t="str">
        <f>IFERROR(IF(VLOOKUP($A34,'Annex 2 EHV charges'!$D:$O,10,FALSE)=0,"",VLOOKUP($A34,'Annex 2 EHV charges'!$D:$O,10,FALSE)),"")</f>
        <v/>
      </c>
      <c r="G34" s="104" t="str">
        <f>IFERROR(IF(VLOOKUP($A34,'Annex 2 EHV charges'!$D:$O,11,FALSE)=0,"",VLOOKUP($A34,'Annex 2 EHV charges'!$D:$O,11,FALSE)),"")</f>
        <v/>
      </c>
      <c r="H34" s="104" t="str">
        <f>IFERROR(IF(VLOOKUP($A34,'Annex 2 EHV charges'!$D:$O,12,FALSE)=0,"",VLOOKUP($A34,'Annex 2 EHV charges'!$D:$O,12,FALSE)),"")</f>
        <v/>
      </c>
    </row>
    <row r="35" spans="1:8" ht="12.75" customHeight="1">
      <c r="A35" s="101"/>
      <c r="B35" s="100"/>
      <c r="C35" s="101"/>
      <c r="D35" s="100"/>
      <c r="E35" s="102" t="str">
        <f>IFERROR(IF(VLOOKUP($A35,'Annex 2 EHV charges'!$D:$O,9,FALSE)=0,"",VLOOKUP($A35,'Annex 2 EHV charges'!$D:$O,9,FALSE)),"")</f>
        <v/>
      </c>
      <c r="F35" s="103" t="str">
        <f>IFERROR(IF(VLOOKUP($A35,'Annex 2 EHV charges'!$D:$O,10,FALSE)=0,"",VLOOKUP($A35,'Annex 2 EHV charges'!$D:$O,10,FALSE)),"")</f>
        <v/>
      </c>
      <c r="G35" s="104" t="str">
        <f>IFERROR(IF(VLOOKUP($A35,'Annex 2 EHV charges'!$D:$O,11,FALSE)=0,"",VLOOKUP($A35,'Annex 2 EHV charges'!$D:$O,11,FALSE)),"")</f>
        <v/>
      </c>
      <c r="H35" s="104" t="str">
        <f>IFERROR(IF(VLOOKUP($A35,'Annex 2 EHV charges'!$D:$O,12,FALSE)=0,"",VLOOKUP($A35,'Annex 2 EHV charges'!$D:$O,12,FALSE)),"")</f>
        <v/>
      </c>
    </row>
    <row r="36" spans="1:8" ht="12.75" customHeight="1">
      <c r="A36" s="101"/>
      <c r="B36" s="100"/>
      <c r="C36" s="101"/>
      <c r="D36" s="100"/>
      <c r="E36" s="102" t="str">
        <f>IFERROR(IF(VLOOKUP($A36,'Annex 2 EHV charges'!$D:$O,9,FALSE)=0,"",VLOOKUP($A36,'Annex 2 EHV charges'!$D:$O,9,FALSE)),"")</f>
        <v/>
      </c>
      <c r="F36" s="103" t="str">
        <f>IFERROR(IF(VLOOKUP($A36,'Annex 2 EHV charges'!$D:$O,10,FALSE)=0,"",VLOOKUP($A36,'Annex 2 EHV charges'!$D:$O,10,FALSE)),"")</f>
        <v/>
      </c>
      <c r="G36" s="104" t="str">
        <f>IFERROR(IF(VLOOKUP($A36,'Annex 2 EHV charges'!$D:$O,11,FALSE)=0,"",VLOOKUP($A36,'Annex 2 EHV charges'!$D:$O,11,FALSE)),"")</f>
        <v/>
      </c>
      <c r="H36" s="104" t="str">
        <f>IFERROR(IF(VLOOKUP($A36,'Annex 2 EHV charges'!$D:$O,12,FALSE)=0,"",VLOOKUP($A36,'Annex 2 EHV charges'!$D:$O,12,FALSE)),"")</f>
        <v/>
      </c>
    </row>
    <row r="37" spans="1:8" ht="12.75" customHeight="1">
      <c r="A37" s="101"/>
      <c r="B37" s="100"/>
      <c r="C37" s="101"/>
      <c r="D37" s="100"/>
      <c r="E37" s="102" t="str">
        <f>IFERROR(IF(VLOOKUP($A37,'Annex 2 EHV charges'!$D:$O,9,FALSE)=0,"",VLOOKUP($A37,'Annex 2 EHV charges'!$D:$O,9,FALSE)),"")</f>
        <v/>
      </c>
      <c r="F37" s="103" t="str">
        <f>IFERROR(IF(VLOOKUP($A37,'Annex 2 EHV charges'!$D:$O,10,FALSE)=0,"",VLOOKUP($A37,'Annex 2 EHV charges'!$D:$O,10,FALSE)),"")</f>
        <v/>
      </c>
      <c r="G37" s="104" t="str">
        <f>IFERROR(IF(VLOOKUP($A37,'Annex 2 EHV charges'!$D:$O,11,FALSE)=0,"",VLOOKUP($A37,'Annex 2 EHV charges'!$D:$O,11,FALSE)),"")</f>
        <v/>
      </c>
      <c r="H37" s="104" t="str">
        <f>IFERROR(IF(VLOOKUP($A37,'Annex 2 EHV charges'!$D:$O,12,FALSE)=0,"",VLOOKUP($A37,'Annex 2 EHV charges'!$D:$O,12,FALSE)),"")</f>
        <v/>
      </c>
    </row>
    <row r="38" spans="1:8" ht="12.75" customHeight="1">
      <c r="A38" s="101"/>
      <c r="B38" s="100"/>
      <c r="C38" s="101"/>
      <c r="D38" s="100"/>
      <c r="E38" s="102" t="str">
        <f>IFERROR(IF(VLOOKUP($A38,'Annex 2 EHV charges'!$D:$O,9,FALSE)=0,"",VLOOKUP($A38,'Annex 2 EHV charges'!$D:$O,9,FALSE)),"")</f>
        <v/>
      </c>
      <c r="F38" s="103" t="str">
        <f>IFERROR(IF(VLOOKUP($A38,'Annex 2 EHV charges'!$D:$O,10,FALSE)=0,"",VLOOKUP($A38,'Annex 2 EHV charges'!$D:$O,10,FALSE)),"")</f>
        <v/>
      </c>
      <c r="G38" s="104" t="str">
        <f>IFERROR(IF(VLOOKUP($A38,'Annex 2 EHV charges'!$D:$O,11,FALSE)=0,"",VLOOKUP($A38,'Annex 2 EHV charges'!$D:$O,11,FALSE)),"")</f>
        <v/>
      </c>
      <c r="H38" s="104" t="str">
        <f>IFERROR(IF(VLOOKUP($A38,'Annex 2 EHV charges'!$D:$O,12,FALSE)=0,"",VLOOKUP($A38,'Annex 2 EHV charges'!$D:$O,12,FALSE)),"")</f>
        <v/>
      </c>
    </row>
    <row r="39" spans="1:8" ht="12.75" customHeight="1">
      <c r="A39" s="101"/>
      <c r="B39" s="100"/>
      <c r="C39" s="101"/>
      <c r="D39" s="100"/>
      <c r="E39" s="102" t="str">
        <f>IFERROR(IF(VLOOKUP($A39,'Annex 2 EHV charges'!$D:$O,9,FALSE)=0,"",VLOOKUP($A39,'Annex 2 EHV charges'!$D:$O,9,FALSE)),"")</f>
        <v/>
      </c>
      <c r="F39" s="103" t="str">
        <f>IFERROR(IF(VLOOKUP($A39,'Annex 2 EHV charges'!$D:$O,10,FALSE)=0,"",VLOOKUP($A39,'Annex 2 EHV charges'!$D:$O,10,FALSE)),"")</f>
        <v/>
      </c>
      <c r="G39" s="104" t="str">
        <f>IFERROR(IF(VLOOKUP($A39,'Annex 2 EHV charges'!$D:$O,11,FALSE)=0,"",VLOOKUP($A39,'Annex 2 EHV charges'!$D:$O,11,FALSE)),"")</f>
        <v/>
      </c>
      <c r="H39" s="104" t="str">
        <f>IFERROR(IF(VLOOKUP($A39,'Annex 2 EHV charges'!$D:$O,12,FALSE)=0,"",VLOOKUP($A39,'Annex 2 EHV charges'!$D:$O,12,FALSE)),"")</f>
        <v/>
      </c>
    </row>
    <row r="40" spans="1:8" ht="12.75" customHeight="1">
      <c r="A40" s="101"/>
      <c r="B40" s="100"/>
      <c r="C40" s="101"/>
      <c r="D40" s="100"/>
      <c r="E40" s="102" t="str">
        <f>IFERROR(IF(VLOOKUP($A40,'Annex 2 EHV charges'!$D:$O,9,FALSE)=0,"",VLOOKUP($A40,'Annex 2 EHV charges'!$D:$O,9,FALSE)),"")</f>
        <v/>
      </c>
      <c r="F40" s="103" t="str">
        <f>IFERROR(IF(VLOOKUP($A40,'Annex 2 EHV charges'!$D:$O,10,FALSE)=0,"",VLOOKUP($A40,'Annex 2 EHV charges'!$D:$O,10,FALSE)),"")</f>
        <v/>
      </c>
      <c r="G40" s="104" t="str">
        <f>IFERROR(IF(VLOOKUP($A40,'Annex 2 EHV charges'!$D:$O,11,FALSE)=0,"",VLOOKUP($A40,'Annex 2 EHV charges'!$D:$O,11,FALSE)),"")</f>
        <v/>
      </c>
      <c r="H40" s="104" t="str">
        <f>IFERROR(IF(VLOOKUP($A40,'Annex 2 EHV charges'!$D:$O,12,FALSE)=0,"",VLOOKUP($A40,'Annex 2 EHV charges'!$D:$O,12,FALSE)),"")</f>
        <v/>
      </c>
    </row>
    <row r="41" spans="1:8" ht="12.75" customHeight="1">
      <c r="A41" s="101"/>
      <c r="B41" s="100"/>
      <c r="C41" s="101"/>
      <c r="D41" s="100"/>
      <c r="E41" s="102" t="str">
        <f>IFERROR(IF(VLOOKUP($A41,'Annex 2 EHV charges'!$D:$O,9,FALSE)=0,"",VLOOKUP($A41,'Annex 2 EHV charges'!$D:$O,9,FALSE)),"")</f>
        <v/>
      </c>
      <c r="F41" s="103" t="str">
        <f>IFERROR(IF(VLOOKUP($A41,'Annex 2 EHV charges'!$D:$O,10,FALSE)=0,"",VLOOKUP($A41,'Annex 2 EHV charges'!$D:$O,10,FALSE)),"")</f>
        <v/>
      </c>
      <c r="G41" s="104" t="str">
        <f>IFERROR(IF(VLOOKUP($A41,'Annex 2 EHV charges'!$D:$O,11,FALSE)=0,"",VLOOKUP($A41,'Annex 2 EHV charges'!$D:$O,11,FALSE)),"")</f>
        <v/>
      </c>
      <c r="H41" s="104" t="str">
        <f>IFERROR(IF(VLOOKUP($A41,'Annex 2 EHV charges'!$D:$O,12,FALSE)=0,"",VLOOKUP($A41,'Annex 2 EHV charges'!$D:$O,12,FALSE)),"")</f>
        <v/>
      </c>
    </row>
    <row r="42" spans="1:8" ht="12.75" customHeight="1">
      <c r="A42" s="101"/>
      <c r="B42" s="100"/>
      <c r="C42" s="101"/>
      <c r="D42" s="100"/>
      <c r="E42" s="102" t="str">
        <f>IFERROR(IF(VLOOKUP($A42,'Annex 2 EHV charges'!$D:$O,9,FALSE)=0,"",VLOOKUP($A42,'Annex 2 EHV charges'!$D:$O,9,FALSE)),"")</f>
        <v/>
      </c>
      <c r="F42" s="103" t="str">
        <f>IFERROR(IF(VLOOKUP($A42,'Annex 2 EHV charges'!$D:$O,10,FALSE)=0,"",VLOOKUP($A42,'Annex 2 EHV charges'!$D:$O,10,FALSE)),"")</f>
        <v/>
      </c>
      <c r="G42" s="104" t="str">
        <f>IFERROR(IF(VLOOKUP($A42,'Annex 2 EHV charges'!$D:$O,11,FALSE)=0,"",VLOOKUP($A42,'Annex 2 EHV charges'!$D:$O,11,FALSE)),"")</f>
        <v/>
      </c>
      <c r="H42" s="104" t="str">
        <f>IFERROR(IF(VLOOKUP($A42,'Annex 2 EHV charges'!$D:$O,12,FALSE)=0,"",VLOOKUP($A42,'Annex 2 EHV charges'!$D:$O,12,FALSE)),"")</f>
        <v/>
      </c>
    </row>
    <row r="43" spans="1:8" ht="12.75" customHeight="1">
      <c r="A43" s="101"/>
      <c r="B43" s="100"/>
      <c r="C43" s="101"/>
      <c r="D43" s="100"/>
      <c r="E43" s="102" t="str">
        <f>IFERROR(IF(VLOOKUP($A43,'Annex 2 EHV charges'!$D:$O,9,FALSE)=0,"",VLOOKUP($A43,'Annex 2 EHV charges'!$D:$O,9,FALSE)),"")</f>
        <v/>
      </c>
      <c r="F43" s="103" t="str">
        <f>IFERROR(IF(VLOOKUP($A43,'Annex 2 EHV charges'!$D:$O,10,FALSE)=0,"",VLOOKUP($A43,'Annex 2 EHV charges'!$D:$O,10,FALSE)),"")</f>
        <v/>
      </c>
      <c r="G43" s="104" t="str">
        <f>IFERROR(IF(VLOOKUP($A43,'Annex 2 EHV charges'!$D:$O,11,FALSE)=0,"",VLOOKUP($A43,'Annex 2 EHV charges'!$D:$O,11,FALSE)),"")</f>
        <v/>
      </c>
      <c r="H43" s="104" t="str">
        <f>IFERROR(IF(VLOOKUP($A43,'Annex 2 EHV charges'!$D:$O,12,FALSE)=0,"",VLOOKUP($A43,'Annex 2 EHV charges'!$D:$O,12,FALSE)),"")</f>
        <v/>
      </c>
    </row>
    <row r="44" spans="1:8" ht="12.75" customHeight="1">
      <c r="A44" s="101"/>
      <c r="B44" s="100"/>
      <c r="C44" s="101"/>
      <c r="D44" s="100"/>
      <c r="E44" s="102" t="str">
        <f>IFERROR(IF(VLOOKUP($A44,'Annex 2 EHV charges'!$D:$O,9,FALSE)=0,"",VLOOKUP($A44,'Annex 2 EHV charges'!$D:$O,9,FALSE)),"")</f>
        <v/>
      </c>
      <c r="F44" s="103" t="str">
        <f>IFERROR(IF(VLOOKUP($A44,'Annex 2 EHV charges'!$D:$O,10,FALSE)=0,"",VLOOKUP($A44,'Annex 2 EHV charges'!$D:$O,10,FALSE)),"")</f>
        <v/>
      </c>
      <c r="G44" s="104" t="str">
        <f>IFERROR(IF(VLOOKUP($A44,'Annex 2 EHV charges'!$D:$O,11,FALSE)=0,"",VLOOKUP($A44,'Annex 2 EHV charges'!$D:$O,11,FALSE)),"")</f>
        <v/>
      </c>
      <c r="H44" s="104" t="str">
        <f>IFERROR(IF(VLOOKUP($A44,'Annex 2 EHV charges'!$D:$O,12,FALSE)=0,"",VLOOKUP($A44,'Annex 2 EHV charges'!$D:$O,12,FALSE)),"")</f>
        <v/>
      </c>
    </row>
    <row r="45" spans="1:8" ht="12.75" customHeight="1">
      <c r="A45" s="101"/>
      <c r="B45" s="100"/>
      <c r="C45" s="101"/>
      <c r="D45" s="100"/>
      <c r="E45" s="102" t="str">
        <f>IFERROR(IF(VLOOKUP($A45,'Annex 2 EHV charges'!$D:$O,9,FALSE)=0,"",VLOOKUP($A45,'Annex 2 EHV charges'!$D:$O,9,FALSE)),"")</f>
        <v/>
      </c>
      <c r="F45" s="103" t="str">
        <f>IFERROR(IF(VLOOKUP($A45,'Annex 2 EHV charges'!$D:$O,10,FALSE)=0,"",VLOOKUP($A45,'Annex 2 EHV charges'!$D:$O,10,FALSE)),"")</f>
        <v/>
      </c>
      <c r="G45" s="104" t="str">
        <f>IFERROR(IF(VLOOKUP($A45,'Annex 2 EHV charges'!$D:$O,11,FALSE)=0,"",VLOOKUP($A45,'Annex 2 EHV charges'!$D:$O,11,FALSE)),"")</f>
        <v/>
      </c>
      <c r="H45" s="104" t="str">
        <f>IFERROR(IF(VLOOKUP($A45,'Annex 2 EHV charges'!$D:$O,12,FALSE)=0,"",VLOOKUP($A45,'Annex 2 EHV charges'!$D:$O,12,FALSE)),"")</f>
        <v/>
      </c>
    </row>
    <row r="46" spans="1:8" ht="12.75" customHeight="1">
      <c r="A46" s="101"/>
      <c r="B46" s="100"/>
      <c r="C46" s="101"/>
      <c r="D46" s="100"/>
      <c r="E46" s="102" t="str">
        <f>IFERROR(IF(VLOOKUP($A46,'Annex 2 EHV charges'!$D:$O,9,FALSE)=0,"",VLOOKUP($A46,'Annex 2 EHV charges'!$D:$O,9,FALSE)),"")</f>
        <v/>
      </c>
      <c r="F46" s="103" t="str">
        <f>IFERROR(IF(VLOOKUP($A46,'Annex 2 EHV charges'!$D:$O,10,FALSE)=0,"",VLOOKUP($A46,'Annex 2 EHV charges'!$D:$O,10,FALSE)),"")</f>
        <v/>
      </c>
      <c r="G46" s="104" t="str">
        <f>IFERROR(IF(VLOOKUP($A46,'Annex 2 EHV charges'!$D:$O,11,FALSE)=0,"",VLOOKUP($A46,'Annex 2 EHV charges'!$D:$O,11,FALSE)),"")</f>
        <v/>
      </c>
      <c r="H46" s="104" t="str">
        <f>IFERROR(IF(VLOOKUP($A46,'Annex 2 EHV charges'!$D:$O,12,FALSE)=0,"",VLOOKUP($A46,'Annex 2 EHV charges'!$D:$O,12,FALSE)),"")</f>
        <v/>
      </c>
    </row>
    <row r="47" spans="1:8" ht="12.75" customHeight="1">
      <c r="A47" s="101"/>
      <c r="B47" s="100"/>
      <c r="C47" s="101"/>
      <c r="D47" s="100"/>
      <c r="E47" s="102" t="str">
        <f>IFERROR(IF(VLOOKUP($A47,'Annex 2 EHV charges'!$D:$O,9,FALSE)=0,"",VLOOKUP($A47,'Annex 2 EHV charges'!$D:$O,9,FALSE)),"")</f>
        <v/>
      </c>
      <c r="F47" s="103" t="str">
        <f>IFERROR(IF(VLOOKUP($A47,'Annex 2 EHV charges'!$D:$O,10,FALSE)=0,"",VLOOKUP($A47,'Annex 2 EHV charges'!$D:$O,10,FALSE)),"")</f>
        <v/>
      </c>
      <c r="G47" s="104" t="str">
        <f>IFERROR(IF(VLOOKUP($A47,'Annex 2 EHV charges'!$D:$O,11,FALSE)=0,"",VLOOKUP($A47,'Annex 2 EHV charges'!$D:$O,11,FALSE)),"")</f>
        <v/>
      </c>
      <c r="H47" s="104" t="str">
        <f>IFERROR(IF(VLOOKUP($A47,'Annex 2 EHV charges'!$D:$O,12,FALSE)=0,"",VLOOKUP($A47,'Annex 2 EHV charges'!$D:$O,12,FALSE)),"")</f>
        <v/>
      </c>
    </row>
    <row r="48" spans="1:8" ht="12.75" customHeight="1">
      <c r="A48" s="101"/>
      <c r="B48" s="100"/>
      <c r="C48" s="101"/>
      <c r="D48" s="100"/>
      <c r="E48" s="102" t="str">
        <f>IFERROR(IF(VLOOKUP($A48,'Annex 2 EHV charges'!$D:$O,9,FALSE)=0,"",VLOOKUP($A48,'Annex 2 EHV charges'!$D:$O,9,FALSE)),"")</f>
        <v/>
      </c>
      <c r="F48" s="103" t="str">
        <f>IFERROR(IF(VLOOKUP($A48,'Annex 2 EHV charges'!$D:$O,10,FALSE)=0,"",VLOOKUP($A48,'Annex 2 EHV charges'!$D:$O,10,FALSE)),"")</f>
        <v/>
      </c>
      <c r="G48" s="104" t="str">
        <f>IFERROR(IF(VLOOKUP($A48,'Annex 2 EHV charges'!$D:$O,11,FALSE)=0,"",VLOOKUP($A48,'Annex 2 EHV charges'!$D:$O,11,FALSE)),"")</f>
        <v/>
      </c>
      <c r="H48" s="104" t="str">
        <f>IFERROR(IF(VLOOKUP($A48,'Annex 2 EHV charges'!$D:$O,12,FALSE)=0,"",VLOOKUP($A48,'Annex 2 EHV charges'!$D:$O,12,FALSE)),"")</f>
        <v/>
      </c>
    </row>
    <row r="49" spans="1:8" ht="12.75" customHeight="1">
      <c r="A49" s="101"/>
      <c r="B49" s="100"/>
      <c r="C49" s="101"/>
      <c r="D49" s="100"/>
      <c r="E49" s="102" t="str">
        <f>IFERROR(IF(VLOOKUP($A49,'Annex 2 EHV charges'!$D:$O,9,FALSE)=0,"",VLOOKUP($A49,'Annex 2 EHV charges'!$D:$O,9,FALSE)),"")</f>
        <v/>
      </c>
      <c r="F49" s="103" t="str">
        <f>IFERROR(IF(VLOOKUP($A49,'Annex 2 EHV charges'!$D:$O,10,FALSE)=0,"",VLOOKUP($A49,'Annex 2 EHV charges'!$D:$O,10,FALSE)),"")</f>
        <v/>
      </c>
      <c r="G49" s="104" t="str">
        <f>IFERROR(IF(VLOOKUP($A49,'Annex 2 EHV charges'!$D:$O,11,FALSE)=0,"",VLOOKUP($A49,'Annex 2 EHV charges'!$D:$O,11,FALSE)),"")</f>
        <v/>
      </c>
      <c r="H49" s="104" t="str">
        <f>IFERROR(IF(VLOOKUP($A49,'Annex 2 EHV charges'!$D:$O,12,FALSE)=0,"",VLOOKUP($A49,'Annex 2 EHV charges'!$D:$O,12,FALSE)),"")</f>
        <v/>
      </c>
    </row>
    <row r="50" spans="1:8" ht="12.75" customHeight="1">
      <c r="A50" s="101"/>
      <c r="B50" s="100"/>
      <c r="C50" s="101"/>
      <c r="D50" s="100"/>
      <c r="E50" s="102" t="str">
        <f>IFERROR(IF(VLOOKUP($A50,'Annex 2 EHV charges'!$D:$O,9,FALSE)=0,"",VLOOKUP($A50,'Annex 2 EHV charges'!$D:$O,9,FALSE)),"")</f>
        <v/>
      </c>
      <c r="F50" s="103" t="str">
        <f>IFERROR(IF(VLOOKUP($A50,'Annex 2 EHV charges'!$D:$O,10,FALSE)=0,"",VLOOKUP($A50,'Annex 2 EHV charges'!$D:$O,10,FALSE)),"")</f>
        <v/>
      </c>
      <c r="G50" s="104" t="str">
        <f>IFERROR(IF(VLOOKUP($A50,'Annex 2 EHV charges'!$D:$O,11,FALSE)=0,"",VLOOKUP($A50,'Annex 2 EHV charges'!$D:$O,11,FALSE)),"")</f>
        <v/>
      </c>
      <c r="H50" s="104" t="str">
        <f>IFERROR(IF(VLOOKUP($A50,'Annex 2 EHV charges'!$D:$O,12,FALSE)=0,"",VLOOKUP($A50,'Annex 2 EHV charges'!$D:$O,12,FALSE)),"")</f>
        <v/>
      </c>
    </row>
    <row r="51" spans="1:8" ht="12.75" customHeight="1">
      <c r="A51" s="101"/>
      <c r="B51" s="100"/>
      <c r="C51" s="101"/>
      <c r="D51" s="100"/>
      <c r="E51" s="102" t="str">
        <f>IFERROR(IF(VLOOKUP($A51,'Annex 2 EHV charges'!$D:$O,9,FALSE)=0,"",VLOOKUP($A51,'Annex 2 EHV charges'!$D:$O,9,FALSE)),"")</f>
        <v/>
      </c>
      <c r="F51" s="103" t="str">
        <f>IFERROR(IF(VLOOKUP($A51,'Annex 2 EHV charges'!$D:$O,10,FALSE)=0,"",VLOOKUP($A51,'Annex 2 EHV charges'!$D:$O,10,FALSE)),"")</f>
        <v/>
      </c>
      <c r="G51" s="104" t="str">
        <f>IFERROR(IF(VLOOKUP($A51,'Annex 2 EHV charges'!$D:$O,11,FALSE)=0,"",VLOOKUP($A51,'Annex 2 EHV charges'!$D:$O,11,FALSE)),"")</f>
        <v/>
      </c>
      <c r="H51" s="104" t="str">
        <f>IFERROR(IF(VLOOKUP($A51,'Annex 2 EHV charges'!$D:$O,12,FALSE)=0,"",VLOOKUP($A51,'Annex 2 EHV charges'!$D:$O,12,FALSE)),"")</f>
        <v/>
      </c>
    </row>
    <row r="52" spans="1:8" ht="12.75" customHeight="1">
      <c r="A52" s="101"/>
      <c r="B52" s="100"/>
      <c r="C52" s="101"/>
      <c r="D52" s="100"/>
      <c r="E52" s="102" t="str">
        <f>IFERROR(IF(VLOOKUP($A52,'Annex 2 EHV charges'!$D:$O,9,FALSE)=0,"",VLOOKUP($A52,'Annex 2 EHV charges'!$D:$O,9,FALSE)),"")</f>
        <v/>
      </c>
      <c r="F52" s="103" t="str">
        <f>IFERROR(IF(VLOOKUP($A52,'Annex 2 EHV charges'!$D:$O,10,FALSE)=0,"",VLOOKUP($A52,'Annex 2 EHV charges'!$D:$O,10,FALSE)),"")</f>
        <v/>
      </c>
      <c r="G52" s="104" t="str">
        <f>IFERROR(IF(VLOOKUP($A52,'Annex 2 EHV charges'!$D:$O,11,FALSE)=0,"",VLOOKUP($A52,'Annex 2 EHV charges'!$D:$O,11,FALSE)),"")</f>
        <v/>
      </c>
      <c r="H52" s="104" t="str">
        <f>IFERROR(IF(VLOOKUP($A52,'Annex 2 EHV charges'!$D:$O,12,FALSE)=0,"",VLOOKUP($A52,'Annex 2 EHV charges'!$D:$O,12,FALSE)),"")</f>
        <v/>
      </c>
    </row>
    <row r="53" spans="1:8" ht="12.75" customHeight="1">
      <c r="A53" s="101"/>
      <c r="B53" s="100"/>
      <c r="C53" s="101"/>
      <c r="D53" s="100"/>
      <c r="E53" s="102" t="str">
        <f>IFERROR(IF(VLOOKUP($A53,'Annex 2 EHV charges'!$D:$O,9,FALSE)=0,"",VLOOKUP($A53,'Annex 2 EHV charges'!$D:$O,9,FALSE)),"")</f>
        <v/>
      </c>
      <c r="F53" s="103" t="str">
        <f>IFERROR(IF(VLOOKUP($A53,'Annex 2 EHV charges'!$D:$O,10,FALSE)=0,"",VLOOKUP($A53,'Annex 2 EHV charges'!$D:$O,10,FALSE)),"")</f>
        <v/>
      </c>
      <c r="G53" s="104" t="str">
        <f>IFERROR(IF(VLOOKUP($A53,'Annex 2 EHV charges'!$D:$O,11,FALSE)=0,"",VLOOKUP($A53,'Annex 2 EHV charges'!$D:$O,11,FALSE)),"")</f>
        <v/>
      </c>
      <c r="H53" s="104" t="str">
        <f>IFERROR(IF(VLOOKUP($A53,'Annex 2 EHV charges'!$D:$O,12,FALSE)=0,"",VLOOKUP($A53,'Annex 2 EHV charges'!$D:$O,12,FALSE)),"")</f>
        <v/>
      </c>
    </row>
    <row r="54" spans="1:8" ht="12.75" customHeight="1">
      <c r="A54" s="101"/>
      <c r="B54" s="100"/>
      <c r="C54" s="101"/>
      <c r="D54" s="100"/>
      <c r="E54" s="102" t="str">
        <f>IFERROR(IF(VLOOKUP($A54,'Annex 2 EHV charges'!$D:$O,9,FALSE)=0,"",VLOOKUP($A54,'Annex 2 EHV charges'!$D:$O,9,FALSE)),"")</f>
        <v/>
      </c>
      <c r="F54" s="103" t="str">
        <f>IFERROR(IF(VLOOKUP($A54,'Annex 2 EHV charges'!$D:$O,10,FALSE)=0,"",VLOOKUP($A54,'Annex 2 EHV charges'!$D:$O,10,FALSE)),"")</f>
        <v/>
      </c>
      <c r="G54" s="104" t="str">
        <f>IFERROR(IF(VLOOKUP($A54,'Annex 2 EHV charges'!$D:$O,11,FALSE)=0,"",VLOOKUP($A54,'Annex 2 EHV charges'!$D:$O,11,FALSE)),"")</f>
        <v/>
      </c>
      <c r="H54" s="104" t="str">
        <f>IFERROR(IF(VLOOKUP($A54,'Annex 2 EHV charges'!$D:$O,12,FALSE)=0,"",VLOOKUP($A54,'Annex 2 EHV charges'!$D:$O,12,FALSE)),"")</f>
        <v/>
      </c>
    </row>
    <row r="55" spans="1:8" ht="12.75" customHeight="1">
      <c r="A55" s="101"/>
      <c r="B55" s="100"/>
      <c r="C55" s="101"/>
      <c r="D55" s="100"/>
      <c r="E55" s="102" t="str">
        <f>IFERROR(IF(VLOOKUP($A55,'Annex 2 EHV charges'!$D:$O,9,FALSE)=0,"",VLOOKUP($A55,'Annex 2 EHV charges'!$D:$O,9,FALSE)),"")</f>
        <v/>
      </c>
      <c r="F55" s="103" t="str">
        <f>IFERROR(IF(VLOOKUP($A55,'Annex 2 EHV charges'!$D:$O,10,FALSE)=0,"",VLOOKUP($A55,'Annex 2 EHV charges'!$D:$O,10,FALSE)),"")</f>
        <v/>
      </c>
      <c r="G55" s="104" t="str">
        <f>IFERROR(IF(VLOOKUP($A55,'Annex 2 EHV charges'!$D:$O,11,FALSE)=0,"",VLOOKUP($A55,'Annex 2 EHV charges'!$D:$O,11,FALSE)),"")</f>
        <v/>
      </c>
      <c r="H55" s="104" t="str">
        <f>IFERROR(IF(VLOOKUP($A55,'Annex 2 EHV charges'!$D:$O,12,FALSE)=0,"",VLOOKUP($A55,'Annex 2 EHV charges'!$D:$O,12,FALSE)),"")</f>
        <v/>
      </c>
    </row>
    <row r="56" spans="1:8" ht="12.75" customHeight="1">
      <c r="A56" s="101"/>
      <c r="B56" s="100"/>
      <c r="C56" s="101"/>
      <c r="D56" s="100"/>
      <c r="E56" s="102" t="str">
        <f>IFERROR(IF(VLOOKUP($A56,'Annex 2 EHV charges'!$D:$O,9,FALSE)=0,"",VLOOKUP($A56,'Annex 2 EHV charges'!$D:$O,9,FALSE)),"")</f>
        <v/>
      </c>
      <c r="F56" s="103" t="str">
        <f>IFERROR(IF(VLOOKUP($A56,'Annex 2 EHV charges'!$D:$O,10,FALSE)=0,"",VLOOKUP($A56,'Annex 2 EHV charges'!$D:$O,10,FALSE)),"")</f>
        <v/>
      </c>
      <c r="G56" s="104" t="str">
        <f>IFERROR(IF(VLOOKUP($A56,'Annex 2 EHV charges'!$D:$O,11,FALSE)=0,"",VLOOKUP($A56,'Annex 2 EHV charges'!$D:$O,11,FALSE)),"")</f>
        <v/>
      </c>
      <c r="H56" s="104" t="str">
        <f>IFERROR(IF(VLOOKUP($A56,'Annex 2 EHV charges'!$D:$O,12,FALSE)=0,"",VLOOKUP($A56,'Annex 2 EHV charges'!$D:$O,12,FALSE)),"")</f>
        <v/>
      </c>
    </row>
    <row r="57" spans="1:8" ht="12.75" customHeight="1">
      <c r="A57" s="101"/>
      <c r="B57" s="100"/>
      <c r="C57" s="101"/>
      <c r="D57" s="100"/>
      <c r="E57" s="102" t="str">
        <f>IFERROR(IF(VLOOKUP($A57,'Annex 2 EHV charges'!$D:$O,9,FALSE)=0,"",VLOOKUP($A57,'Annex 2 EHV charges'!$D:$O,9,FALSE)),"")</f>
        <v/>
      </c>
      <c r="F57" s="103" t="str">
        <f>IFERROR(IF(VLOOKUP($A57,'Annex 2 EHV charges'!$D:$O,10,FALSE)=0,"",VLOOKUP($A57,'Annex 2 EHV charges'!$D:$O,10,FALSE)),"")</f>
        <v/>
      </c>
      <c r="G57" s="104" t="str">
        <f>IFERROR(IF(VLOOKUP($A57,'Annex 2 EHV charges'!$D:$O,11,FALSE)=0,"",VLOOKUP($A57,'Annex 2 EHV charges'!$D:$O,11,FALSE)),"")</f>
        <v/>
      </c>
      <c r="H57" s="104" t="str">
        <f>IFERROR(IF(VLOOKUP($A57,'Annex 2 EHV charges'!$D:$O,12,FALSE)=0,"",VLOOKUP($A57,'Annex 2 EHV charges'!$D:$O,12,FALSE)),"")</f>
        <v/>
      </c>
    </row>
    <row r="58" spans="1:8" ht="12.75" customHeight="1">
      <c r="A58" s="101"/>
      <c r="B58" s="100"/>
      <c r="C58" s="101"/>
      <c r="D58" s="100"/>
      <c r="E58" s="102" t="str">
        <f>IFERROR(IF(VLOOKUP($A58,'Annex 2 EHV charges'!$D:$O,9,FALSE)=0,"",VLOOKUP($A58,'Annex 2 EHV charges'!$D:$O,9,FALSE)),"")</f>
        <v/>
      </c>
      <c r="F58" s="103" t="str">
        <f>IFERROR(IF(VLOOKUP($A58,'Annex 2 EHV charges'!$D:$O,10,FALSE)=0,"",VLOOKUP($A58,'Annex 2 EHV charges'!$D:$O,10,FALSE)),"")</f>
        <v/>
      </c>
      <c r="G58" s="104" t="str">
        <f>IFERROR(IF(VLOOKUP($A58,'Annex 2 EHV charges'!$D:$O,11,FALSE)=0,"",VLOOKUP($A58,'Annex 2 EHV charges'!$D:$O,11,FALSE)),"")</f>
        <v/>
      </c>
      <c r="H58" s="104" t="str">
        <f>IFERROR(IF(VLOOKUP($A58,'Annex 2 EHV charges'!$D:$O,12,FALSE)=0,"",VLOOKUP($A58,'Annex 2 EHV charges'!$D:$O,12,FALSE)),"")</f>
        <v/>
      </c>
    </row>
    <row r="59" spans="1:8" ht="12.75" customHeight="1">
      <c r="A59" s="101"/>
      <c r="B59" s="100"/>
      <c r="C59" s="101"/>
      <c r="D59" s="100"/>
      <c r="E59" s="102" t="str">
        <f>IFERROR(IF(VLOOKUP($A59,'Annex 2 EHV charges'!$D:$O,9,FALSE)=0,"",VLOOKUP($A59,'Annex 2 EHV charges'!$D:$O,9,FALSE)),"")</f>
        <v/>
      </c>
      <c r="F59" s="103" t="str">
        <f>IFERROR(IF(VLOOKUP($A59,'Annex 2 EHV charges'!$D:$O,10,FALSE)=0,"",VLOOKUP($A59,'Annex 2 EHV charges'!$D:$O,10,FALSE)),"")</f>
        <v/>
      </c>
      <c r="G59" s="104" t="str">
        <f>IFERROR(IF(VLOOKUP($A59,'Annex 2 EHV charges'!$D:$O,11,FALSE)=0,"",VLOOKUP($A59,'Annex 2 EHV charges'!$D:$O,11,FALSE)),"")</f>
        <v/>
      </c>
      <c r="H59" s="104" t="str">
        <f>IFERROR(IF(VLOOKUP($A59,'Annex 2 EHV charges'!$D:$O,12,FALSE)=0,"",VLOOKUP($A59,'Annex 2 EHV charges'!$D:$O,12,FALSE)),"")</f>
        <v/>
      </c>
    </row>
    <row r="60" spans="1:8" ht="12.75" customHeight="1">
      <c r="A60" s="101"/>
      <c r="B60" s="100"/>
      <c r="C60" s="101"/>
      <c r="D60" s="100"/>
      <c r="E60" s="102" t="str">
        <f>IFERROR(IF(VLOOKUP($A60,'Annex 2 EHV charges'!$D:$O,9,FALSE)=0,"",VLOOKUP($A60,'Annex 2 EHV charges'!$D:$O,9,FALSE)),"")</f>
        <v/>
      </c>
      <c r="F60" s="103" t="str">
        <f>IFERROR(IF(VLOOKUP($A60,'Annex 2 EHV charges'!$D:$O,10,FALSE)=0,"",VLOOKUP($A60,'Annex 2 EHV charges'!$D:$O,10,FALSE)),"")</f>
        <v/>
      </c>
      <c r="G60" s="104" t="str">
        <f>IFERROR(IF(VLOOKUP($A60,'Annex 2 EHV charges'!$D:$O,11,FALSE)=0,"",VLOOKUP($A60,'Annex 2 EHV charges'!$D:$O,11,FALSE)),"")</f>
        <v/>
      </c>
      <c r="H60" s="104" t="str">
        <f>IFERROR(IF(VLOOKUP($A60,'Annex 2 EHV charges'!$D:$O,12,FALSE)=0,"",VLOOKUP($A60,'Annex 2 EHV charges'!$D:$O,12,FALSE)),"")</f>
        <v/>
      </c>
    </row>
    <row r="61" spans="1:8" ht="12.75" customHeight="1">
      <c r="A61" s="101"/>
      <c r="B61" s="100"/>
      <c r="C61" s="101"/>
      <c r="D61" s="100"/>
      <c r="E61" s="102" t="str">
        <f>IFERROR(IF(VLOOKUP($A61,'Annex 2 EHV charges'!$D:$O,9,FALSE)=0,"",VLOOKUP($A61,'Annex 2 EHV charges'!$D:$O,9,FALSE)),"")</f>
        <v/>
      </c>
      <c r="F61" s="103" t="str">
        <f>IFERROR(IF(VLOOKUP($A61,'Annex 2 EHV charges'!$D:$O,10,FALSE)=0,"",VLOOKUP($A61,'Annex 2 EHV charges'!$D:$O,10,FALSE)),"")</f>
        <v/>
      </c>
      <c r="G61" s="104" t="str">
        <f>IFERROR(IF(VLOOKUP($A61,'Annex 2 EHV charges'!$D:$O,11,FALSE)=0,"",VLOOKUP($A61,'Annex 2 EHV charges'!$D:$O,11,FALSE)),"")</f>
        <v/>
      </c>
      <c r="H61" s="104" t="str">
        <f>IFERROR(IF(VLOOKUP($A61,'Annex 2 EHV charges'!$D:$O,12,FALSE)=0,"",VLOOKUP($A61,'Annex 2 EHV charges'!$D:$O,12,FALSE)),"")</f>
        <v/>
      </c>
    </row>
    <row r="62" spans="1:8" ht="12.75" customHeight="1">
      <c r="A62" s="101"/>
      <c r="B62" s="100"/>
      <c r="C62" s="101"/>
      <c r="D62" s="100"/>
      <c r="E62" s="102" t="str">
        <f>IFERROR(IF(VLOOKUP($A62,'Annex 2 EHV charges'!$D:$O,9,FALSE)=0,"",VLOOKUP($A62,'Annex 2 EHV charges'!$D:$O,9,FALSE)),"")</f>
        <v/>
      </c>
      <c r="F62" s="103" t="str">
        <f>IFERROR(IF(VLOOKUP($A62,'Annex 2 EHV charges'!$D:$O,10,FALSE)=0,"",VLOOKUP($A62,'Annex 2 EHV charges'!$D:$O,10,FALSE)),"")</f>
        <v/>
      </c>
      <c r="G62" s="104" t="str">
        <f>IFERROR(IF(VLOOKUP($A62,'Annex 2 EHV charges'!$D:$O,11,FALSE)=0,"",VLOOKUP($A62,'Annex 2 EHV charges'!$D:$O,11,FALSE)),"")</f>
        <v/>
      </c>
      <c r="H62" s="104" t="str">
        <f>IFERROR(IF(VLOOKUP($A62,'Annex 2 EHV charges'!$D:$O,12,FALSE)=0,"",VLOOKUP($A62,'Annex 2 EHV charges'!$D:$O,12,FALSE)),"")</f>
        <v/>
      </c>
    </row>
    <row r="63" spans="1:8" ht="12.75" customHeight="1">
      <c r="A63" s="101"/>
      <c r="B63" s="100"/>
      <c r="C63" s="101"/>
      <c r="D63" s="100"/>
      <c r="E63" s="102" t="str">
        <f>IFERROR(IF(VLOOKUP($A63,'Annex 2 EHV charges'!$D:$O,9,FALSE)=0,"",VLOOKUP($A63,'Annex 2 EHV charges'!$D:$O,9,FALSE)),"")</f>
        <v/>
      </c>
      <c r="F63" s="103" t="str">
        <f>IFERROR(IF(VLOOKUP($A63,'Annex 2 EHV charges'!$D:$O,10,FALSE)=0,"",VLOOKUP($A63,'Annex 2 EHV charges'!$D:$O,10,FALSE)),"")</f>
        <v/>
      </c>
      <c r="G63" s="104" t="str">
        <f>IFERROR(IF(VLOOKUP($A63,'Annex 2 EHV charges'!$D:$O,11,FALSE)=0,"",VLOOKUP($A63,'Annex 2 EHV charges'!$D:$O,11,FALSE)),"")</f>
        <v/>
      </c>
      <c r="H63" s="104" t="str">
        <f>IFERROR(IF(VLOOKUP($A63,'Annex 2 EHV charges'!$D:$O,12,FALSE)=0,"",VLOOKUP($A63,'Annex 2 EHV charges'!$D:$O,12,FALSE)),"")</f>
        <v/>
      </c>
    </row>
    <row r="64" spans="1:8" ht="12.75" customHeight="1">
      <c r="A64" s="101"/>
      <c r="B64" s="100"/>
      <c r="C64" s="101"/>
      <c r="D64" s="100"/>
      <c r="E64" s="102" t="str">
        <f>IFERROR(IF(VLOOKUP($A64,'Annex 2 EHV charges'!$D:$O,9,FALSE)=0,"",VLOOKUP($A64,'Annex 2 EHV charges'!$D:$O,9,FALSE)),"")</f>
        <v/>
      </c>
      <c r="F64" s="103" t="str">
        <f>IFERROR(IF(VLOOKUP($A64,'Annex 2 EHV charges'!$D:$O,10,FALSE)=0,"",VLOOKUP($A64,'Annex 2 EHV charges'!$D:$O,10,FALSE)),"")</f>
        <v/>
      </c>
      <c r="G64" s="104" t="str">
        <f>IFERROR(IF(VLOOKUP($A64,'Annex 2 EHV charges'!$D:$O,11,FALSE)=0,"",VLOOKUP($A64,'Annex 2 EHV charges'!$D:$O,11,FALSE)),"")</f>
        <v/>
      </c>
      <c r="H64" s="104" t="str">
        <f>IFERROR(IF(VLOOKUP($A64,'Annex 2 EHV charges'!$D:$O,12,FALSE)=0,"",VLOOKUP($A64,'Annex 2 EHV charges'!$D:$O,12,FALSE)),"")</f>
        <v/>
      </c>
    </row>
    <row r="65" spans="1:8" ht="12.75" customHeight="1">
      <c r="A65" s="101"/>
      <c r="B65" s="100"/>
      <c r="C65" s="101"/>
      <c r="D65" s="100"/>
      <c r="E65" s="102" t="str">
        <f>IFERROR(IF(VLOOKUP($A65,'Annex 2 EHV charges'!$D:$O,9,FALSE)=0,"",VLOOKUP($A65,'Annex 2 EHV charges'!$D:$O,9,FALSE)),"")</f>
        <v/>
      </c>
      <c r="F65" s="103" t="str">
        <f>IFERROR(IF(VLOOKUP($A65,'Annex 2 EHV charges'!$D:$O,10,FALSE)=0,"",VLOOKUP($A65,'Annex 2 EHV charges'!$D:$O,10,FALSE)),"")</f>
        <v/>
      </c>
      <c r="G65" s="104" t="str">
        <f>IFERROR(IF(VLOOKUP($A65,'Annex 2 EHV charges'!$D:$O,11,FALSE)=0,"",VLOOKUP($A65,'Annex 2 EHV charges'!$D:$O,11,FALSE)),"")</f>
        <v/>
      </c>
      <c r="H65" s="104" t="str">
        <f>IFERROR(IF(VLOOKUP($A65,'Annex 2 EHV charges'!$D:$O,12,FALSE)=0,"",VLOOKUP($A65,'Annex 2 EHV charges'!$D:$O,12,FALSE)),"")</f>
        <v/>
      </c>
    </row>
    <row r="66" spans="1:8" ht="12.75" customHeight="1">
      <c r="A66" s="101"/>
      <c r="B66" s="100"/>
      <c r="C66" s="101"/>
      <c r="D66" s="100"/>
      <c r="E66" s="102" t="str">
        <f>IFERROR(IF(VLOOKUP($A66,'Annex 2 EHV charges'!$D:$O,9,FALSE)=0,"",VLOOKUP($A66,'Annex 2 EHV charges'!$D:$O,9,FALSE)),"")</f>
        <v/>
      </c>
      <c r="F66" s="103" t="str">
        <f>IFERROR(IF(VLOOKUP($A66,'Annex 2 EHV charges'!$D:$O,10,FALSE)=0,"",VLOOKUP($A66,'Annex 2 EHV charges'!$D:$O,10,FALSE)),"")</f>
        <v/>
      </c>
      <c r="G66" s="104" t="str">
        <f>IFERROR(IF(VLOOKUP($A66,'Annex 2 EHV charges'!$D:$O,11,FALSE)=0,"",VLOOKUP($A66,'Annex 2 EHV charges'!$D:$O,11,FALSE)),"")</f>
        <v/>
      </c>
      <c r="H66" s="104" t="str">
        <f>IFERROR(IF(VLOOKUP($A66,'Annex 2 EHV charges'!$D:$O,12,FALSE)=0,"",VLOOKUP($A66,'Annex 2 EHV charges'!$D:$O,12,FALSE)),"")</f>
        <v/>
      </c>
    </row>
    <row r="67" spans="1:8" ht="12.75" customHeight="1">
      <c r="A67" s="101"/>
      <c r="B67" s="100"/>
      <c r="C67" s="101"/>
      <c r="D67" s="100"/>
      <c r="E67" s="102" t="str">
        <f>IFERROR(IF(VLOOKUP($A67,'Annex 2 EHV charges'!$D:$O,9,FALSE)=0,"",VLOOKUP($A67,'Annex 2 EHV charges'!$D:$O,9,FALSE)),"")</f>
        <v/>
      </c>
      <c r="F67" s="103" t="str">
        <f>IFERROR(IF(VLOOKUP($A67,'Annex 2 EHV charges'!$D:$O,10,FALSE)=0,"",VLOOKUP($A67,'Annex 2 EHV charges'!$D:$O,10,FALSE)),"")</f>
        <v/>
      </c>
      <c r="G67" s="104" t="str">
        <f>IFERROR(IF(VLOOKUP($A67,'Annex 2 EHV charges'!$D:$O,11,FALSE)=0,"",VLOOKUP($A67,'Annex 2 EHV charges'!$D:$O,11,FALSE)),"")</f>
        <v/>
      </c>
      <c r="H67" s="104" t="str">
        <f>IFERROR(IF(VLOOKUP($A67,'Annex 2 EHV charges'!$D:$O,12,FALSE)=0,"",VLOOKUP($A67,'Annex 2 EHV charges'!$D:$O,12,FALSE)),"")</f>
        <v/>
      </c>
    </row>
    <row r="68" spans="1:8" ht="12.75" customHeight="1">
      <c r="A68" s="101"/>
      <c r="B68" s="100"/>
      <c r="C68" s="101"/>
      <c r="D68" s="100"/>
      <c r="E68" s="102" t="str">
        <f>IFERROR(IF(VLOOKUP($A68,'Annex 2 EHV charges'!$D:$O,9,FALSE)=0,"",VLOOKUP($A68,'Annex 2 EHV charges'!$D:$O,9,FALSE)),"")</f>
        <v/>
      </c>
      <c r="F68" s="103" t="str">
        <f>IFERROR(IF(VLOOKUP($A68,'Annex 2 EHV charges'!$D:$O,10,FALSE)=0,"",VLOOKUP($A68,'Annex 2 EHV charges'!$D:$O,10,FALSE)),"")</f>
        <v/>
      </c>
      <c r="G68" s="104" t="str">
        <f>IFERROR(IF(VLOOKUP($A68,'Annex 2 EHV charges'!$D:$O,11,FALSE)=0,"",VLOOKUP($A68,'Annex 2 EHV charges'!$D:$O,11,FALSE)),"")</f>
        <v/>
      </c>
      <c r="H68" s="104" t="str">
        <f>IFERROR(IF(VLOOKUP($A68,'Annex 2 EHV charges'!$D:$O,12,FALSE)=0,"",VLOOKUP($A68,'Annex 2 EHV charges'!$D:$O,12,FALSE)),"")</f>
        <v/>
      </c>
    </row>
    <row r="69" spans="1:8" ht="12.75" customHeight="1">
      <c r="A69" s="101"/>
      <c r="B69" s="100"/>
      <c r="C69" s="101"/>
      <c r="D69" s="100"/>
      <c r="E69" s="102" t="str">
        <f>IFERROR(IF(VLOOKUP($A69,'Annex 2 EHV charges'!$D:$O,9,FALSE)=0,"",VLOOKUP($A69,'Annex 2 EHV charges'!$D:$O,9,FALSE)),"")</f>
        <v/>
      </c>
      <c r="F69" s="103" t="str">
        <f>IFERROR(IF(VLOOKUP($A69,'Annex 2 EHV charges'!$D:$O,10,FALSE)=0,"",VLOOKUP($A69,'Annex 2 EHV charges'!$D:$O,10,FALSE)),"")</f>
        <v/>
      </c>
      <c r="G69" s="104" t="str">
        <f>IFERROR(IF(VLOOKUP($A69,'Annex 2 EHV charges'!$D:$O,11,FALSE)=0,"",VLOOKUP($A69,'Annex 2 EHV charges'!$D:$O,11,FALSE)),"")</f>
        <v/>
      </c>
      <c r="H69" s="104" t="str">
        <f>IFERROR(IF(VLOOKUP($A69,'Annex 2 EHV charges'!$D:$O,12,FALSE)=0,"",VLOOKUP($A69,'Annex 2 EHV charges'!$D:$O,12,FALSE)),"")</f>
        <v/>
      </c>
    </row>
    <row r="70" spans="1:8" ht="12.75" customHeight="1">
      <c r="A70" s="101"/>
      <c r="B70" s="100"/>
      <c r="C70" s="101"/>
      <c r="D70" s="100"/>
      <c r="E70" s="102" t="str">
        <f>IFERROR(IF(VLOOKUP($A70,'Annex 2 EHV charges'!$D:$O,9,FALSE)=0,"",VLOOKUP($A70,'Annex 2 EHV charges'!$D:$O,9,FALSE)),"")</f>
        <v/>
      </c>
      <c r="F70" s="103" t="str">
        <f>IFERROR(IF(VLOOKUP($A70,'Annex 2 EHV charges'!$D:$O,10,FALSE)=0,"",VLOOKUP($A70,'Annex 2 EHV charges'!$D:$O,10,FALSE)),"")</f>
        <v/>
      </c>
      <c r="G70" s="104" t="str">
        <f>IFERROR(IF(VLOOKUP($A70,'Annex 2 EHV charges'!$D:$O,11,FALSE)=0,"",VLOOKUP($A70,'Annex 2 EHV charges'!$D:$O,11,FALSE)),"")</f>
        <v/>
      </c>
      <c r="H70" s="104" t="str">
        <f>IFERROR(IF(VLOOKUP($A70,'Annex 2 EHV charges'!$D:$O,12,FALSE)=0,"",VLOOKUP($A70,'Annex 2 EHV charges'!$D:$O,12,FALSE)),"")</f>
        <v/>
      </c>
    </row>
    <row r="71" spans="1:8" ht="12.75" customHeight="1">
      <c r="A71" s="101"/>
      <c r="B71" s="100"/>
      <c r="C71" s="101"/>
      <c r="D71" s="100"/>
      <c r="E71" s="102" t="str">
        <f>IFERROR(IF(VLOOKUP($A71,'Annex 2 EHV charges'!$D:$O,9,FALSE)=0,"",VLOOKUP($A71,'Annex 2 EHV charges'!$D:$O,9,FALSE)),"")</f>
        <v/>
      </c>
      <c r="F71" s="103" t="str">
        <f>IFERROR(IF(VLOOKUP($A71,'Annex 2 EHV charges'!$D:$O,10,FALSE)=0,"",VLOOKUP($A71,'Annex 2 EHV charges'!$D:$O,10,FALSE)),"")</f>
        <v/>
      </c>
      <c r="G71" s="104" t="str">
        <f>IFERROR(IF(VLOOKUP($A71,'Annex 2 EHV charges'!$D:$O,11,FALSE)=0,"",VLOOKUP($A71,'Annex 2 EHV charges'!$D:$O,11,FALSE)),"")</f>
        <v/>
      </c>
      <c r="H71" s="104" t="str">
        <f>IFERROR(IF(VLOOKUP($A71,'Annex 2 EHV charges'!$D:$O,12,FALSE)=0,"",VLOOKUP($A71,'Annex 2 EHV charges'!$D:$O,12,FALSE)),"")</f>
        <v/>
      </c>
    </row>
    <row r="72" spans="1:8" ht="12.75" customHeight="1">
      <c r="A72" s="101"/>
      <c r="B72" s="100"/>
      <c r="C72" s="101"/>
      <c r="D72" s="100"/>
      <c r="E72" s="102" t="str">
        <f>IFERROR(IF(VLOOKUP($A72,'Annex 2 EHV charges'!$D:$O,9,FALSE)=0,"",VLOOKUP($A72,'Annex 2 EHV charges'!$D:$O,9,FALSE)),"")</f>
        <v/>
      </c>
      <c r="F72" s="103" t="str">
        <f>IFERROR(IF(VLOOKUP($A72,'Annex 2 EHV charges'!$D:$O,10,FALSE)=0,"",VLOOKUP($A72,'Annex 2 EHV charges'!$D:$O,10,FALSE)),"")</f>
        <v/>
      </c>
      <c r="G72" s="104" t="str">
        <f>IFERROR(IF(VLOOKUP($A72,'Annex 2 EHV charges'!$D:$O,11,FALSE)=0,"",VLOOKUP($A72,'Annex 2 EHV charges'!$D:$O,11,FALSE)),"")</f>
        <v/>
      </c>
      <c r="H72" s="104" t="str">
        <f>IFERROR(IF(VLOOKUP($A72,'Annex 2 EHV charges'!$D:$O,12,FALSE)=0,"",VLOOKUP($A72,'Annex 2 EHV charges'!$D:$O,12,FALSE)),"")</f>
        <v/>
      </c>
    </row>
    <row r="73" spans="1:8" ht="12.75" customHeight="1">
      <c r="A73" s="101"/>
      <c r="B73" s="100"/>
      <c r="C73" s="101"/>
      <c r="D73" s="100"/>
      <c r="E73" s="102" t="str">
        <f>IFERROR(IF(VLOOKUP($A73,'Annex 2 EHV charges'!$D:$O,9,FALSE)=0,"",VLOOKUP($A73,'Annex 2 EHV charges'!$D:$O,9,FALSE)),"")</f>
        <v/>
      </c>
      <c r="F73" s="103" t="str">
        <f>IFERROR(IF(VLOOKUP($A73,'Annex 2 EHV charges'!$D:$O,10,FALSE)=0,"",VLOOKUP($A73,'Annex 2 EHV charges'!$D:$O,10,FALSE)),"")</f>
        <v/>
      </c>
      <c r="G73" s="104" t="str">
        <f>IFERROR(IF(VLOOKUP($A73,'Annex 2 EHV charges'!$D:$O,11,FALSE)=0,"",VLOOKUP($A73,'Annex 2 EHV charges'!$D:$O,11,FALSE)),"")</f>
        <v/>
      </c>
      <c r="H73" s="104" t="str">
        <f>IFERROR(IF(VLOOKUP($A73,'Annex 2 EHV charges'!$D:$O,12,FALSE)=0,"",VLOOKUP($A73,'Annex 2 EHV charges'!$D:$O,12,FALSE)),"")</f>
        <v/>
      </c>
    </row>
    <row r="74" spans="1:8" ht="12.75" customHeight="1">
      <c r="A74" s="101"/>
      <c r="B74" s="100"/>
      <c r="C74" s="101"/>
      <c r="D74" s="100"/>
      <c r="E74" s="102" t="str">
        <f>IFERROR(IF(VLOOKUP($A74,'Annex 2 EHV charges'!$D:$O,9,FALSE)=0,"",VLOOKUP($A74,'Annex 2 EHV charges'!$D:$O,9,FALSE)),"")</f>
        <v/>
      </c>
      <c r="F74" s="103" t="str">
        <f>IFERROR(IF(VLOOKUP($A74,'Annex 2 EHV charges'!$D:$O,10,FALSE)=0,"",VLOOKUP($A74,'Annex 2 EHV charges'!$D:$O,10,FALSE)),"")</f>
        <v/>
      </c>
      <c r="G74" s="104" t="str">
        <f>IFERROR(IF(VLOOKUP($A74,'Annex 2 EHV charges'!$D:$O,11,FALSE)=0,"",VLOOKUP($A74,'Annex 2 EHV charges'!$D:$O,11,FALSE)),"")</f>
        <v/>
      </c>
      <c r="H74" s="104" t="str">
        <f>IFERROR(IF(VLOOKUP($A74,'Annex 2 EHV charges'!$D:$O,12,FALSE)=0,"",VLOOKUP($A74,'Annex 2 EHV charges'!$D:$O,12,FALSE)),"")</f>
        <v/>
      </c>
    </row>
    <row r="75" spans="1:8" ht="12.75" customHeight="1">
      <c r="A75" s="101"/>
      <c r="B75" s="100"/>
      <c r="C75" s="101"/>
      <c r="D75" s="100"/>
      <c r="E75" s="102" t="str">
        <f>IFERROR(IF(VLOOKUP($A75,'Annex 2 EHV charges'!$D:$O,9,FALSE)=0,"",VLOOKUP($A75,'Annex 2 EHV charges'!$D:$O,9,FALSE)),"")</f>
        <v/>
      </c>
      <c r="F75" s="103" t="str">
        <f>IFERROR(IF(VLOOKUP($A75,'Annex 2 EHV charges'!$D:$O,10,FALSE)=0,"",VLOOKUP($A75,'Annex 2 EHV charges'!$D:$O,10,FALSE)),"")</f>
        <v/>
      </c>
      <c r="G75" s="104" t="str">
        <f>IFERROR(IF(VLOOKUP($A75,'Annex 2 EHV charges'!$D:$O,11,FALSE)=0,"",VLOOKUP($A75,'Annex 2 EHV charges'!$D:$O,11,FALSE)),"")</f>
        <v/>
      </c>
      <c r="H75" s="104" t="str">
        <f>IFERROR(IF(VLOOKUP($A75,'Annex 2 EHV charges'!$D:$O,12,FALSE)=0,"",VLOOKUP($A75,'Annex 2 EHV charges'!$D:$O,12,FALSE)),"")</f>
        <v/>
      </c>
    </row>
    <row r="76" spans="1:8" ht="12.75" customHeight="1">
      <c r="A76" s="101"/>
      <c r="B76" s="100"/>
      <c r="C76" s="101"/>
      <c r="D76" s="100"/>
      <c r="E76" s="102" t="str">
        <f>IFERROR(IF(VLOOKUP($A76,'Annex 2 EHV charges'!$D:$O,9,FALSE)=0,"",VLOOKUP($A76,'Annex 2 EHV charges'!$D:$O,9,FALSE)),"")</f>
        <v/>
      </c>
      <c r="F76" s="103" t="str">
        <f>IFERROR(IF(VLOOKUP($A76,'Annex 2 EHV charges'!$D:$O,10,FALSE)=0,"",VLOOKUP($A76,'Annex 2 EHV charges'!$D:$O,10,FALSE)),"")</f>
        <v/>
      </c>
      <c r="G76" s="104" t="str">
        <f>IFERROR(IF(VLOOKUP($A76,'Annex 2 EHV charges'!$D:$O,11,FALSE)=0,"",VLOOKUP($A76,'Annex 2 EHV charges'!$D:$O,11,FALSE)),"")</f>
        <v/>
      </c>
      <c r="H76" s="104" t="str">
        <f>IFERROR(IF(VLOOKUP($A76,'Annex 2 EHV charges'!$D:$O,12,FALSE)=0,"",VLOOKUP($A76,'Annex 2 EHV charges'!$D:$O,12,FALSE)),"")</f>
        <v/>
      </c>
    </row>
    <row r="77" spans="1:8" ht="12.75" customHeight="1">
      <c r="A77" s="101"/>
      <c r="B77" s="100"/>
      <c r="C77" s="101"/>
      <c r="D77" s="100"/>
      <c r="E77" s="102" t="str">
        <f>IFERROR(IF(VLOOKUP($A77,'Annex 2 EHV charges'!$D:$O,9,FALSE)=0,"",VLOOKUP($A77,'Annex 2 EHV charges'!$D:$O,9,FALSE)),"")</f>
        <v/>
      </c>
      <c r="F77" s="103" t="str">
        <f>IFERROR(IF(VLOOKUP($A77,'Annex 2 EHV charges'!$D:$O,10,FALSE)=0,"",VLOOKUP($A77,'Annex 2 EHV charges'!$D:$O,10,FALSE)),"")</f>
        <v/>
      </c>
      <c r="G77" s="104" t="str">
        <f>IFERROR(IF(VLOOKUP($A77,'Annex 2 EHV charges'!$D:$O,11,FALSE)=0,"",VLOOKUP($A77,'Annex 2 EHV charges'!$D:$O,11,FALSE)),"")</f>
        <v/>
      </c>
      <c r="H77" s="104" t="str">
        <f>IFERROR(IF(VLOOKUP($A77,'Annex 2 EHV charges'!$D:$O,12,FALSE)=0,"",VLOOKUP($A77,'Annex 2 EHV charges'!$D:$O,12,FALSE)),"")</f>
        <v/>
      </c>
    </row>
    <row r="78" spans="1:8" ht="12.75" customHeight="1">
      <c r="A78" s="101"/>
      <c r="B78" s="100"/>
      <c r="C78" s="101"/>
      <c r="D78" s="100"/>
      <c r="E78" s="102" t="str">
        <f>IFERROR(IF(VLOOKUP($A78,'Annex 2 EHV charges'!$D:$O,9,FALSE)=0,"",VLOOKUP($A78,'Annex 2 EHV charges'!$D:$O,9,FALSE)),"")</f>
        <v/>
      </c>
      <c r="F78" s="103" t="str">
        <f>IFERROR(IF(VLOOKUP($A78,'Annex 2 EHV charges'!$D:$O,10,FALSE)=0,"",VLOOKUP($A78,'Annex 2 EHV charges'!$D:$O,10,FALSE)),"")</f>
        <v/>
      </c>
      <c r="G78" s="104" t="str">
        <f>IFERROR(IF(VLOOKUP($A78,'Annex 2 EHV charges'!$D:$O,11,FALSE)=0,"",VLOOKUP($A78,'Annex 2 EHV charges'!$D:$O,11,FALSE)),"")</f>
        <v/>
      </c>
      <c r="H78" s="104" t="str">
        <f>IFERROR(IF(VLOOKUP($A78,'Annex 2 EHV charges'!$D:$O,12,FALSE)=0,"",VLOOKUP($A78,'Annex 2 EHV charges'!$D:$O,12,FALSE)),"")</f>
        <v/>
      </c>
    </row>
    <row r="79" spans="1:8" ht="12.75" customHeight="1">
      <c r="A79" s="101"/>
      <c r="B79" s="100"/>
      <c r="C79" s="101"/>
      <c r="D79" s="100"/>
      <c r="E79" s="102" t="str">
        <f>IFERROR(IF(VLOOKUP($A79,'Annex 2 EHV charges'!$D:$O,9,FALSE)=0,"",VLOOKUP($A79,'Annex 2 EHV charges'!$D:$O,9,FALSE)),"")</f>
        <v/>
      </c>
      <c r="F79" s="103" t="str">
        <f>IFERROR(IF(VLOOKUP($A79,'Annex 2 EHV charges'!$D:$O,10,FALSE)=0,"",VLOOKUP($A79,'Annex 2 EHV charges'!$D:$O,10,FALSE)),"")</f>
        <v/>
      </c>
      <c r="G79" s="104" t="str">
        <f>IFERROR(IF(VLOOKUP($A79,'Annex 2 EHV charges'!$D:$O,11,FALSE)=0,"",VLOOKUP($A79,'Annex 2 EHV charges'!$D:$O,11,FALSE)),"")</f>
        <v/>
      </c>
      <c r="H79" s="104" t="str">
        <f>IFERROR(IF(VLOOKUP($A79,'Annex 2 EHV charges'!$D:$O,12,FALSE)=0,"",VLOOKUP($A79,'Annex 2 EHV charges'!$D:$O,12,FALSE)),"")</f>
        <v/>
      </c>
    </row>
    <row r="80" spans="1:8" ht="12.75" customHeight="1">
      <c r="A80" s="101"/>
      <c r="B80" s="100"/>
      <c r="C80" s="101"/>
      <c r="D80" s="100"/>
      <c r="E80" s="102" t="str">
        <f>IFERROR(IF(VLOOKUP($A80,'Annex 2 EHV charges'!$D:$O,9,FALSE)=0,"",VLOOKUP($A80,'Annex 2 EHV charges'!$D:$O,9,FALSE)),"")</f>
        <v/>
      </c>
      <c r="F80" s="103" t="str">
        <f>IFERROR(IF(VLOOKUP($A80,'Annex 2 EHV charges'!$D:$O,10,FALSE)=0,"",VLOOKUP($A80,'Annex 2 EHV charges'!$D:$O,10,FALSE)),"")</f>
        <v/>
      </c>
      <c r="G80" s="104" t="str">
        <f>IFERROR(IF(VLOOKUP($A80,'Annex 2 EHV charges'!$D:$O,11,FALSE)=0,"",VLOOKUP($A80,'Annex 2 EHV charges'!$D:$O,11,FALSE)),"")</f>
        <v/>
      </c>
      <c r="H80" s="104" t="str">
        <f>IFERROR(IF(VLOOKUP($A80,'Annex 2 EHV charges'!$D:$O,12,FALSE)=0,"",VLOOKUP($A80,'Annex 2 EHV charges'!$D:$O,12,FALSE)),"")</f>
        <v/>
      </c>
    </row>
    <row r="81" spans="1:8" ht="12.75" customHeight="1">
      <c r="A81" s="101"/>
      <c r="B81" s="100"/>
      <c r="C81" s="101"/>
      <c r="D81" s="100"/>
      <c r="E81" s="102" t="str">
        <f>IFERROR(IF(VLOOKUP($A81,'Annex 2 EHV charges'!$D:$O,9,FALSE)=0,"",VLOOKUP($A81,'Annex 2 EHV charges'!$D:$O,9,FALSE)),"")</f>
        <v/>
      </c>
      <c r="F81" s="103" t="str">
        <f>IFERROR(IF(VLOOKUP($A81,'Annex 2 EHV charges'!$D:$O,10,FALSE)=0,"",VLOOKUP($A81,'Annex 2 EHV charges'!$D:$O,10,FALSE)),"")</f>
        <v/>
      </c>
      <c r="G81" s="104" t="str">
        <f>IFERROR(IF(VLOOKUP($A81,'Annex 2 EHV charges'!$D:$O,11,FALSE)=0,"",VLOOKUP($A81,'Annex 2 EHV charges'!$D:$O,11,FALSE)),"")</f>
        <v/>
      </c>
      <c r="H81" s="104" t="str">
        <f>IFERROR(IF(VLOOKUP($A81,'Annex 2 EHV charges'!$D:$O,12,FALSE)=0,"",VLOOKUP($A81,'Annex 2 EHV charges'!$D:$O,12,FALSE)),"")</f>
        <v/>
      </c>
    </row>
    <row r="82" spans="1:8" ht="12.75" customHeight="1">
      <c r="A82" s="101"/>
      <c r="B82" s="100"/>
      <c r="C82" s="101"/>
      <c r="D82" s="100"/>
      <c r="E82" s="102" t="str">
        <f>IFERROR(IF(VLOOKUP($A82,'Annex 2 EHV charges'!$D:$O,9,FALSE)=0,"",VLOOKUP($A82,'Annex 2 EHV charges'!$D:$O,9,FALSE)),"")</f>
        <v/>
      </c>
      <c r="F82" s="103" t="str">
        <f>IFERROR(IF(VLOOKUP($A82,'Annex 2 EHV charges'!$D:$O,10,FALSE)=0,"",VLOOKUP($A82,'Annex 2 EHV charges'!$D:$O,10,FALSE)),"")</f>
        <v/>
      </c>
      <c r="G82" s="104" t="str">
        <f>IFERROR(IF(VLOOKUP($A82,'Annex 2 EHV charges'!$D:$O,11,FALSE)=0,"",VLOOKUP($A82,'Annex 2 EHV charges'!$D:$O,11,FALSE)),"")</f>
        <v/>
      </c>
      <c r="H82" s="104" t="str">
        <f>IFERROR(IF(VLOOKUP($A82,'Annex 2 EHV charges'!$D:$O,12,FALSE)=0,"",VLOOKUP($A82,'Annex 2 EHV charges'!$D:$O,12,FALSE)),"")</f>
        <v/>
      </c>
    </row>
    <row r="83" spans="1:8" ht="12.75" customHeight="1">
      <c r="A83" s="101"/>
      <c r="B83" s="100"/>
      <c r="C83" s="101"/>
      <c r="D83" s="100"/>
      <c r="E83" s="102" t="str">
        <f>IFERROR(IF(VLOOKUP($A83,'Annex 2 EHV charges'!$D:$O,9,FALSE)=0,"",VLOOKUP($A83,'Annex 2 EHV charges'!$D:$O,9,FALSE)),"")</f>
        <v/>
      </c>
      <c r="F83" s="103" t="str">
        <f>IFERROR(IF(VLOOKUP($A83,'Annex 2 EHV charges'!$D:$O,10,FALSE)=0,"",VLOOKUP($A83,'Annex 2 EHV charges'!$D:$O,10,FALSE)),"")</f>
        <v/>
      </c>
      <c r="G83" s="104" t="str">
        <f>IFERROR(IF(VLOOKUP($A83,'Annex 2 EHV charges'!$D:$O,11,FALSE)=0,"",VLOOKUP($A83,'Annex 2 EHV charges'!$D:$O,11,FALSE)),"")</f>
        <v/>
      </c>
      <c r="H83" s="104" t="str">
        <f>IFERROR(IF(VLOOKUP($A83,'Annex 2 EHV charges'!$D:$O,12,FALSE)=0,"",VLOOKUP($A83,'Annex 2 EHV charges'!$D:$O,12,FALSE)),"")</f>
        <v/>
      </c>
    </row>
    <row r="84" spans="1:8" ht="12.75" customHeight="1">
      <c r="A84" s="101"/>
      <c r="B84" s="100"/>
      <c r="C84" s="101"/>
      <c r="D84" s="100"/>
      <c r="E84" s="102" t="str">
        <f>IFERROR(IF(VLOOKUP($A84,'Annex 2 EHV charges'!$D:$O,9,FALSE)=0,"",VLOOKUP($A84,'Annex 2 EHV charges'!$D:$O,9,FALSE)),"")</f>
        <v/>
      </c>
      <c r="F84" s="103" t="str">
        <f>IFERROR(IF(VLOOKUP($A84,'Annex 2 EHV charges'!$D:$O,10,FALSE)=0,"",VLOOKUP($A84,'Annex 2 EHV charges'!$D:$O,10,FALSE)),"")</f>
        <v/>
      </c>
      <c r="G84" s="104" t="str">
        <f>IFERROR(IF(VLOOKUP($A84,'Annex 2 EHV charges'!$D:$O,11,FALSE)=0,"",VLOOKUP($A84,'Annex 2 EHV charges'!$D:$O,11,FALSE)),"")</f>
        <v/>
      </c>
      <c r="H84" s="104" t="str">
        <f>IFERROR(IF(VLOOKUP($A84,'Annex 2 EHV charges'!$D:$O,12,FALSE)=0,"",VLOOKUP($A84,'Annex 2 EHV charges'!$D:$O,12,FALSE)),"")</f>
        <v/>
      </c>
    </row>
    <row r="85" spans="1:8" ht="12.75" customHeight="1">
      <c r="A85" s="101"/>
      <c r="B85" s="100"/>
      <c r="C85" s="101"/>
      <c r="D85" s="100"/>
      <c r="E85" s="102" t="str">
        <f>IFERROR(IF(VLOOKUP($A85,'Annex 2 EHV charges'!$D:$O,9,FALSE)=0,"",VLOOKUP($A85,'Annex 2 EHV charges'!$D:$O,9,FALSE)),"")</f>
        <v/>
      </c>
      <c r="F85" s="103" t="str">
        <f>IFERROR(IF(VLOOKUP($A85,'Annex 2 EHV charges'!$D:$O,10,FALSE)=0,"",VLOOKUP($A85,'Annex 2 EHV charges'!$D:$O,10,FALSE)),"")</f>
        <v/>
      </c>
      <c r="G85" s="104" t="str">
        <f>IFERROR(IF(VLOOKUP($A85,'Annex 2 EHV charges'!$D:$O,11,FALSE)=0,"",VLOOKUP($A85,'Annex 2 EHV charges'!$D:$O,11,FALSE)),"")</f>
        <v/>
      </c>
      <c r="H85" s="104" t="str">
        <f>IFERROR(IF(VLOOKUP($A85,'Annex 2 EHV charges'!$D:$O,12,FALSE)=0,"",VLOOKUP($A85,'Annex 2 EHV charges'!$D:$O,12,FALSE)),"")</f>
        <v/>
      </c>
    </row>
    <row r="86" spans="1:8" ht="12.75" customHeight="1">
      <c r="A86" s="101"/>
      <c r="B86" s="100"/>
      <c r="C86" s="101"/>
      <c r="D86" s="100"/>
      <c r="E86" s="102" t="str">
        <f>IFERROR(IF(VLOOKUP($A86,'Annex 2 EHV charges'!$D:$O,9,FALSE)=0,"",VLOOKUP($A86,'Annex 2 EHV charges'!$D:$O,9,FALSE)),"")</f>
        <v/>
      </c>
      <c r="F86" s="103" t="str">
        <f>IFERROR(IF(VLOOKUP($A86,'Annex 2 EHV charges'!$D:$O,10,FALSE)=0,"",VLOOKUP($A86,'Annex 2 EHV charges'!$D:$O,10,FALSE)),"")</f>
        <v/>
      </c>
      <c r="G86" s="104" t="str">
        <f>IFERROR(IF(VLOOKUP($A86,'Annex 2 EHV charges'!$D:$O,11,FALSE)=0,"",VLOOKUP($A86,'Annex 2 EHV charges'!$D:$O,11,FALSE)),"")</f>
        <v/>
      </c>
      <c r="H86" s="104" t="str">
        <f>IFERROR(IF(VLOOKUP($A86,'Annex 2 EHV charges'!$D:$O,12,FALSE)=0,"",VLOOKUP($A86,'Annex 2 EHV charges'!$D:$O,12,FALSE)),"")</f>
        <v/>
      </c>
    </row>
    <row r="87" spans="1:8" ht="12.75" customHeight="1">
      <c r="A87" s="101"/>
      <c r="B87" s="100"/>
      <c r="C87" s="101"/>
      <c r="D87" s="100"/>
      <c r="E87" s="102" t="str">
        <f>IFERROR(IF(VLOOKUP($A87,'Annex 2 EHV charges'!$D:$O,9,FALSE)=0,"",VLOOKUP($A87,'Annex 2 EHV charges'!$D:$O,9,FALSE)),"")</f>
        <v/>
      </c>
      <c r="F87" s="103" t="str">
        <f>IFERROR(IF(VLOOKUP($A87,'Annex 2 EHV charges'!$D:$O,10,FALSE)=0,"",VLOOKUP($A87,'Annex 2 EHV charges'!$D:$O,10,FALSE)),"")</f>
        <v/>
      </c>
      <c r="G87" s="104" t="str">
        <f>IFERROR(IF(VLOOKUP($A87,'Annex 2 EHV charges'!$D:$O,11,FALSE)=0,"",VLOOKUP($A87,'Annex 2 EHV charges'!$D:$O,11,FALSE)),"")</f>
        <v/>
      </c>
      <c r="H87" s="104" t="str">
        <f>IFERROR(IF(VLOOKUP($A87,'Annex 2 EHV charges'!$D:$O,12,FALSE)=0,"",VLOOKUP($A87,'Annex 2 EHV charges'!$D:$O,12,FALSE)),"")</f>
        <v/>
      </c>
    </row>
    <row r="88" spans="1:8" ht="12.75" customHeight="1">
      <c r="A88" s="101"/>
      <c r="B88" s="100"/>
      <c r="C88" s="101"/>
      <c r="D88" s="100"/>
      <c r="E88" s="102" t="str">
        <f>IFERROR(IF(VLOOKUP($A88,'Annex 2 EHV charges'!$D:$O,9,FALSE)=0,"",VLOOKUP($A88,'Annex 2 EHV charges'!$D:$O,9,FALSE)),"")</f>
        <v/>
      </c>
      <c r="F88" s="103" t="str">
        <f>IFERROR(IF(VLOOKUP($A88,'Annex 2 EHV charges'!$D:$O,10,FALSE)=0,"",VLOOKUP($A88,'Annex 2 EHV charges'!$D:$O,10,FALSE)),"")</f>
        <v/>
      </c>
      <c r="G88" s="104" t="str">
        <f>IFERROR(IF(VLOOKUP($A88,'Annex 2 EHV charges'!$D:$O,11,FALSE)=0,"",VLOOKUP($A88,'Annex 2 EHV charges'!$D:$O,11,FALSE)),"")</f>
        <v/>
      </c>
      <c r="H88" s="104" t="str">
        <f>IFERROR(IF(VLOOKUP($A88,'Annex 2 EHV charges'!$D:$O,12,FALSE)=0,"",VLOOKUP($A88,'Annex 2 EHV charges'!$D:$O,12,FALSE)),"")</f>
        <v/>
      </c>
    </row>
    <row r="89" spans="1:8" ht="12.75" customHeight="1">
      <c r="A89" s="101"/>
      <c r="B89" s="100"/>
      <c r="C89" s="101"/>
      <c r="D89" s="100"/>
      <c r="E89" s="102" t="str">
        <f>IFERROR(IF(VLOOKUP($A89,'Annex 2 EHV charges'!$D:$O,9,FALSE)=0,"",VLOOKUP($A89,'Annex 2 EHV charges'!$D:$O,9,FALSE)),"")</f>
        <v/>
      </c>
      <c r="F89" s="103" t="str">
        <f>IFERROR(IF(VLOOKUP($A89,'Annex 2 EHV charges'!$D:$O,10,FALSE)=0,"",VLOOKUP($A89,'Annex 2 EHV charges'!$D:$O,10,FALSE)),"")</f>
        <v/>
      </c>
      <c r="G89" s="104" t="str">
        <f>IFERROR(IF(VLOOKUP($A89,'Annex 2 EHV charges'!$D:$O,11,FALSE)=0,"",VLOOKUP($A89,'Annex 2 EHV charges'!$D:$O,11,FALSE)),"")</f>
        <v/>
      </c>
      <c r="H89" s="104" t="str">
        <f>IFERROR(IF(VLOOKUP($A89,'Annex 2 EHV charges'!$D:$O,12,FALSE)=0,"",VLOOKUP($A89,'Annex 2 EHV charges'!$D:$O,12,FALSE)),"")</f>
        <v/>
      </c>
    </row>
    <row r="90" spans="1:8" ht="12.75" customHeight="1">
      <c r="A90" s="101"/>
      <c r="B90" s="100"/>
      <c r="C90" s="101"/>
      <c r="D90" s="100"/>
      <c r="E90" s="102" t="str">
        <f>IFERROR(IF(VLOOKUP($A90,'Annex 2 EHV charges'!$D:$O,9,FALSE)=0,"",VLOOKUP($A90,'Annex 2 EHV charges'!$D:$O,9,FALSE)),"")</f>
        <v/>
      </c>
      <c r="F90" s="103" t="str">
        <f>IFERROR(IF(VLOOKUP($A90,'Annex 2 EHV charges'!$D:$O,10,FALSE)=0,"",VLOOKUP($A90,'Annex 2 EHV charges'!$D:$O,10,FALSE)),"")</f>
        <v/>
      </c>
      <c r="G90" s="104" t="str">
        <f>IFERROR(IF(VLOOKUP($A90,'Annex 2 EHV charges'!$D:$O,11,FALSE)=0,"",VLOOKUP($A90,'Annex 2 EHV charges'!$D:$O,11,FALSE)),"")</f>
        <v/>
      </c>
      <c r="H90" s="104" t="str">
        <f>IFERROR(IF(VLOOKUP($A90,'Annex 2 EHV charges'!$D:$O,12,FALSE)=0,"",VLOOKUP($A90,'Annex 2 EHV charges'!$D:$O,12,FALSE)),"")</f>
        <v/>
      </c>
    </row>
    <row r="91" spans="1:8" ht="12.75" customHeight="1">
      <c r="A91" s="101"/>
      <c r="B91" s="100"/>
      <c r="C91" s="101"/>
      <c r="D91" s="100"/>
      <c r="E91" s="102" t="str">
        <f>IFERROR(IF(VLOOKUP($A91,'Annex 2 EHV charges'!$D:$O,9,FALSE)=0,"",VLOOKUP($A91,'Annex 2 EHV charges'!$D:$O,9,FALSE)),"")</f>
        <v/>
      </c>
      <c r="F91" s="103" t="str">
        <f>IFERROR(IF(VLOOKUP($A91,'Annex 2 EHV charges'!$D:$O,10,FALSE)=0,"",VLOOKUP($A91,'Annex 2 EHV charges'!$D:$O,10,FALSE)),"")</f>
        <v/>
      </c>
      <c r="G91" s="104" t="str">
        <f>IFERROR(IF(VLOOKUP($A91,'Annex 2 EHV charges'!$D:$O,11,FALSE)=0,"",VLOOKUP($A91,'Annex 2 EHV charges'!$D:$O,11,FALSE)),"")</f>
        <v/>
      </c>
      <c r="H91" s="104" t="str">
        <f>IFERROR(IF(VLOOKUP($A91,'Annex 2 EHV charges'!$D:$O,12,FALSE)=0,"",VLOOKUP($A91,'Annex 2 EHV charges'!$D:$O,12,FALSE)),"")</f>
        <v/>
      </c>
    </row>
    <row r="92" spans="1:8" ht="12.75" customHeight="1">
      <c r="A92" s="101"/>
      <c r="B92" s="100"/>
      <c r="C92" s="101"/>
      <c r="D92" s="100"/>
      <c r="E92" s="102" t="str">
        <f>IFERROR(IF(VLOOKUP($A92,'Annex 2 EHV charges'!$D:$O,9,FALSE)=0,"",VLOOKUP($A92,'Annex 2 EHV charges'!$D:$O,9,FALSE)),"")</f>
        <v/>
      </c>
      <c r="F92" s="103" t="str">
        <f>IFERROR(IF(VLOOKUP($A92,'Annex 2 EHV charges'!$D:$O,10,FALSE)=0,"",VLOOKUP($A92,'Annex 2 EHV charges'!$D:$O,10,FALSE)),"")</f>
        <v/>
      </c>
      <c r="G92" s="104" t="str">
        <f>IFERROR(IF(VLOOKUP($A92,'Annex 2 EHV charges'!$D:$O,11,FALSE)=0,"",VLOOKUP($A92,'Annex 2 EHV charges'!$D:$O,11,FALSE)),"")</f>
        <v/>
      </c>
      <c r="H92" s="104" t="str">
        <f>IFERROR(IF(VLOOKUP($A92,'Annex 2 EHV charges'!$D:$O,12,FALSE)=0,"",VLOOKUP($A92,'Annex 2 EHV charges'!$D:$O,12,FALSE)),"")</f>
        <v/>
      </c>
    </row>
    <row r="93" spans="1:8" ht="12.75" customHeight="1">
      <c r="A93" s="101"/>
      <c r="B93" s="100"/>
      <c r="C93" s="101"/>
      <c r="D93" s="100"/>
      <c r="E93" s="102" t="str">
        <f>IFERROR(IF(VLOOKUP($A93,'Annex 2 EHV charges'!$D:$O,9,FALSE)=0,"",VLOOKUP($A93,'Annex 2 EHV charges'!$D:$O,9,FALSE)),"")</f>
        <v/>
      </c>
      <c r="F93" s="103" t="str">
        <f>IFERROR(IF(VLOOKUP($A93,'Annex 2 EHV charges'!$D:$O,10,FALSE)=0,"",VLOOKUP($A93,'Annex 2 EHV charges'!$D:$O,10,FALSE)),"")</f>
        <v/>
      </c>
      <c r="G93" s="104" t="str">
        <f>IFERROR(IF(VLOOKUP($A93,'Annex 2 EHV charges'!$D:$O,11,FALSE)=0,"",VLOOKUP($A93,'Annex 2 EHV charges'!$D:$O,11,FALSE)),"")</f>
        <v/>
      </c>
      <c r="H93" s="104" t="str">
        <f>IFERROR(IF(VLOOKUP($A93,'Annex 2 EHV charges'!$D:$O,12,FALSE)=0,"",VLOOKUP($A93,'Annex 2 EHV charges'!$D:$O,12,FALSE)),"")</f>
        <v/>
      </c>
    </row>
    <row r="94" spans="1:8" ht="12.75" customHeight="1">
      <c r="A94" s="101"/>
      <c r="B94" s="100"/>
      <c r="C94" s="101"/>
      <c r="D94" s="100"/>
      <c r="E94" s="102" t="str">
        <f>IFERROR(IF(VLOOKUP($A94,'Annex 2 EHV charges'!$D:$O,9,FALSE)=0,"",VLOOKUP($A94,'Annex 2 EHV charges'!$D:$O,9,FALSE)),"")</f>
        <v/>
      </c>
      <c r="F94" s="103" t="str">
        <f>IFERROR(IF(VLOOKUP($A94,'Annex 2 EHV charges'!$D:$O,10,FALSE)=0,"",VLOOKUP($A94,'Annex 2 EHV charges'!$D:$O,10,FALSE)),"")</f>
        <v/>
      </c>
      <c r="G94" s="104" t="str">
        <f>IFERROR(IF(VLOOKUP($A94,'Annex 2 EHV charges'!$D:$O,11,FALSE)=0,"",VLOOKUP($A94,'Annex 2 EHV charges'!$D:$O,11,FALSE)),"")</f>
        <v/>
      </c>
      <c r="H94" s="104" t="str">
        <f>IFERROR(IF(VLOOKUP($A94,'Annex 2 EHV charges'!$D:$O,12,FALSE)=0,"",VLOOKUP($A94,'Annex 2 EHV charges'!$D:$O,12,FALSE)),"")</f>
        <v/>
      </c>
    </row>
    <row r="95" spans="1:8" ht="12.75" customHeight="1">
      <c r="A95" s="101"/>
      <c r="B95" s="100"/>
      <c r="C95" s="101"/>
      <c r="D95" s="100"/>
      <c r="E95" s="102" t="str">
        <f>IFERROR(IF(VLOOKUP($A95,'Annex 2 EHV charges'!$D:$O,9,FALSE)=0,"",VLOOKUP($A95,'Annex 2 EHV charges'!$D:$O,9,FALSE)),"")</f>
        <v/>
      </c>
      <c r="F95" s="103" t="str">
        <f>IFERROR(IF(VLOOKUP($A95,'Annex 2 EHV charges'!$D:$O,10,FALSE)=0,"",VLOOKUP($A95,'Annex 2 EHV charges'!$D:$O,10,FALSE)),"")</f>
        <v/>
      </c>
      <c r="G95" s="104" t="str">
        <f>IFERROR(IF(VLOOKUP($A95,'Annex 2 EHV charges'!$D:$O,11,FALSE)=0,"",VLOOKUP($A95,'Annex 2 EHV charges'!$D:$O,11,FALSE)),"")</f>
        <v/>
      </c>
      <c r="H95" s="104" t="str">
        <f>IFERROR(IF(VLOOKUP($A95,'Annex 2 EHV charges'!$D:$O,12,FALSE)=0,"",VLOOKUP($A95,'Annex 2 EHV charges'!$D:$O,12,FALSE)),"")</f>
        <v/>
      </c>
    </row>
    <row r="96" spans="1:8" ht="12.75" customHeight="1">
      <c r="A96" s="101"/>
      <c r="B96" s="100"/>
      <c r="C96" s="101"/>
      <c r="D96" s="100"/>
      <c r="E96" s="102" t="str">
        <f>IFERROR(IF(VLOOKUP($A96,'Annex 2 EHV charges'!$D:$O,9,FALSE)=0,"",VLOOKUP($A96,'Annex 2 EHV charges'!$D:$O,9,FALSE)),"")</f>
        <v/>
      </c>
      <c r="F96" s="103" t="str">
        <f>IFERROR(IF(VLOOKUP($A96,'Annex 2 EHV charges'!$D:$O,10,FALSE)=0,"",VLOOKUP($A96,'Annex 2 EHV charges'!$D:$O,10,FALSE)),"")</f>
        <v/>
      </c>
      <c r="G96" s="104" t="str">
        <f>IFERROR(IF(VLOOKUP($A96,'Annex 2 EHV charges'!$D:$O,11,FALSE)=0,"",VLOOKUP($A96,'Annex 2 EHV charges'!$D:$O,11,FALSE)),"")</f>
        <v/>
      </c>
      <c r="H96" s="104" t="str">
        <f>IFERROR(IF(VLOOKUP($A96,'Annex 2 EHV charges'!$D:$O,12,FALSE)=0,"",VLOOKUP($A96,'Annex 2 EHV charges'!$D:$O,12,FALSE)),"")</f>
        <v/>
      </c>
    </row>
    <row r="97" spans="1:8" ht="12.75" customHeight="1">
      <c r="A97" s="101"/>
      <c r="B97" s="100"/>
      <c r="C97" s="101"/>
      <c r="D97" s="100"/>
      <c r="E97" s="102" t="str">
        <f>IFERROR(IF(VLOOKUP($A97,'Annex 2 EHV charges'!$D:$O,9,FALSE)=0,"",VLOOKUP($A97,'Annex 2 EHV charges'!$D:$O,9,FALSE)),"")</f>
        <v/>
      </c>
      <c r="F97" s="103" t="str">
        <f>IFERROR(IF(VLOOKUP($A97,'Annex 2 EHV charges'!$D:$O,10,FALSE)=0,"",VLOOKUP($A97,'Annex 2 EHV charges'!$D:$O,10,FALSE)),"")</f>
        <v/>
      </c>
      <c r="G97" s="104" t="str">
        <f>IFERROR(IF(VLOOKUP($A97,'Annex 2 EHV charges'!$D:$O,11,FALSE)=0,"",VLOOKUP($A97,'Annex 2 EHV charges'!$D:$O,11,FALSE)),"")</f>
        <v/>
      </c>
      <c r="H97" s="104" t="str">
        <f>IFERROR(IF(VLOOKUP($A97,'Annex 2 EHV charges'!$D:$O,12,FALSE)=0,"",VLOOKUP($A97,'Annex 2 EHV charges'!$D:$O,12,FALSE)),"")</f>
        <v/>
      </c>
    </row>
    <row r="98" spans="1:8" ht="12.75" customHeight="1">
      <c r="A98" s="101"/>
      <c r="B98" s="100"/>
      <c r="C98" s="101"/>
      <c r="D98" s="100"/>
      <c r="E98" s="102" t="str">
        <f>IFERROR(IF(VLOOKUP($A98,'Annex 2 EHV charges'!$D:$O,9,FALSE)=0,"",VLOOKUP($A98,'Annex 2 EHV charges'!$D:$O,9,FALSE)),"")</f>
        <v/>
      </c>
      <c r="F98" s="103" t="str">
        <f>IFERROR(IF(VLOOKUP($A98,'Annex 2 EHV charges'!$D:$O,10,FALSE)=0,"",VLOOKUP($A98,'Annex 2 EHV charges'!$D:$O,10,FALSE)),"")</f>
        <v/>
      </c>
      <c r="G98" s="104" t="str">
        <f>IFERROR(IF(VLOOKUP($A98,'Annex 2 EHV charges'!$D:$O,11,FALSE)=0,"",VLOOKUP($A98,'Annex 2 EHV charges'!$D:$O,11,FALSE)),"")</f>
        <v/>
      </c>
      <c r="H98" s="104" t="str">
        <f>IFERROR(IF(VLOOKUP($A98,'Annex 2 EHV charges'!$D:$O,12,FALSE)=0,"",VLOOKUP($A98,'Annex 2 EHV charges'!$D:$O,12,FALSE)),"")</f>
        <v/>
      </c>
    </row>
    <row r="99" spans="1:8" ht="12.75" customHeight="1">
      <c r="A99" s="101"/>
      <c r="B99" s="100"/>
      <c r="C99" s="101"/>
      <c r="D99" s="100"/>
      <c r="E99" s="102" t="str">
        <f>IFERROR(IF(VLOOKUP($A99,'Annex 2 EHV charges'!$D:$O,9,FALSE)=0,"",VLOOKUP($A99,'Annex 2 EHV charges'!$D:$O,9,FALSE)),"")</f>
        <v/>
      </c>
      <c r="F99" s="103" t="str">
        <f>IFERROR(IF(VLOOKUP($A99,'Annex 2 EHV charges'!$D:$O,10,FALSE)=0,"",VLOOKUP($A99,'Annex 2 EHV charges'!$D:$O,10,FALSE)),"")</f>
        <v/>
      </c>
      <c r="G99" s="104" t="str">
        <f>IFERROR(IF(VLOOKUP($A99,'Annex 2 EHV charges'!$D:$O,11,FALSE)=0,"",VLOOKUP($A99,'Annex 2 EHV charges'!$D:$O,11,FALSE)),"")</f>
        <v/>
      </c>
      <c r="H99" s="104" t="str">
        <f>IFERROR(IF(VLOOKUP($A99,'Annex 2 EHV charges'!$D:$O,12,FALSE)=0,"",VLOOKUP($A99,'Annex 2 EHV charges'!$D:$O,12,FALSE)),"")</f>
        <v/>
      </c>
    </row>
    <row r="100" spans="1:8" ht="12.75" customHeight="1">
      <c r="A100" s="101"/>
      <c r="B100" s="100"/>
      <c r="C100" s="101"/>
      <c r="D100" s="100"/>
      <c r="E100" s="102" t="str">
        <f>IFERROR(IF(VLOOKUP($A100,'Annex 2 EHV charges'!$D:$O,9,FALSE)=0,"",VLOOKUP($A100,'Annex 2 EHV charges'!$D:$O,9,FALSE)),"")</f>
        <v/>
      </c>
      <c r="F100" s="103" t="str">
        <f>IFERROR(IF(VLOOKUP($A100,'Annex 2 EHV charges'!$D:$O,10,FALSE)=0,"",VLOOKUP($A100,'Annex 2 EHV charges'!$D:$O,10,FALSE)),"")</f>
        <v/>
      </c>
      <c r="G100" s="104" t="str">
        <f>IFERROR(IF(VLOOKUP($A100,'Annex 2 EHV charges'!$D:$O,11,FALSE)=0,"",VLOOKUP($A100,'Annex 2 EHV charges'!$D:$O,11,FALSE)),"")</f>
        <v/>
      </c>
      <c r="H100" s="104" t="str">
        <f>IFERROR(IF(VLOOKUP($A100,'Annex 2 EHV charges'!$D:$O,12,FALSE)=0,"",VLOOKUP($A100,'Annex 2 EHV charges'!$D:$O,12,FALSE)),"")</f>
        <v/>
      </c>
    </row>
    <row r="101" spans="1:8" ht="12.75" customHeight="1">
      <c r="A101" s="101"/>
      <c r="B101" s="100"/>
      <c r="C101" s="101"/>
      <c r="D101" s="100"/>
      <c r="E101" s="102" t="str">
        <f>IFERROR(IF(VLOOKUP($A101,'Annex 2 EHV charges'!$D:$O,9,FALSE)=0,"",VLOOKUP($A101,'Annex 2 EHV charges'!$D:$O,9,FALSE)),"")</f>
        <v/>
      </c>
      <c r="F101" s="103" t="str">
        <f>IFERROR(IF(VLOOKUP($A101,'Annex 2 EHV charges'!$D:$O,10,FALSE)=0,"",VLOOKUP($A101,'Annex 2 EHV charges'!$D:$O,10,FALSE)),"")</f>
        <v/>
      </c>
      <c r="G101" s="104" t="str">
        <f>IFERROR(IF(VLOOKUP($A101,'Annex 2 EHV charges'!$D:$O,11,FALSE)=0,"",VLOOKUP($A101,'Annex 2 EHV charges'!$D:$O,11,FALSE)),"")</f>
        <v/>
      </c>
      <c r="H101" s="104" t="str">
        <f>IFERROR(IF(VLOOKUP($A101,'Annex 2 EHV charges'!$D:$O,12,FALSE)=0,"",VLOOKUP($A101,'Annex 2 EHV charges'!$D:$O,12,FALSE)),"")</f>
        <v/>
      </c>
    </row>
    <row r="102" spans="1:8" ht="12.75" customHeight="1">
      <c r="A102" s="101"/>
      <c r="B102" s="100"/>
      <c r="C102" s="101"/>
      <c r="D102" s="100"/>
      <c r="E102" s="102" t="str">
        <f>IFERROR(IF(VLOOKUP($A102,'Annex 2 EHV charges'!$D:$O,9,FALSE)=0,"",VLOOKUP($A102,'Annex 2 EHV charges'!$D:$O,9,FALSE)),"")</f>
        <v/>
      </c>
      <c r="F102" s="103" t="str">
        <f>IFERROR(IF(VLOOKUP($A102,'Annex 2 EHV charges'!$D:$O,10,FALSE)=0,"",VLOOKUP($A102,'Annex 2 EHV charges'!$D:$O,10,FALSE)),"")</f>
        <v/>
      </c>
      <c r="G102" s="104" t="str">
        <f>IFERROR(IF(VLOOKUP($A102,'Annex 2 EHV charges'!$D:$O,11,FALSE)=0,"",VLOOKUP($A102,'Annex 2 EHV charges'!$D:$O,11,FALSE)),"")</f>
        <v/>
      </c>
      <c r="H102" s="104" t="str">
        <f>IFERROR(IF(VLOOKUP($A102,'Annex 2 EHV charges'!$D:$O,12,FALSE)=0,"",VLOOKUP($A102,'Annex 2 EHV charges'!$D:$O,12,FALSE)),"")</f>
        <v/>
      </c>
    </row>
    <row r="103" spans="1:8" ht="12.75" customHeight="1">
      <c r="A103" s="101"/>
      <c r="B103" s="100"/>
      <c r="C103" s="101"/>
      <c r="D103" s="100"/>
      <c r="E103" s="102" t="str">
        <f>IFERROR(IF(VLOOKUP($A103,'Annex 2 EHV charges'!$D:$O,9,FALSE)=0,"",VLOOKUP($A103,'Annex 2 EHV charges'!$D:$O,9,FALSE)),"")</f>
        <v/>
      </c>
      <c r="F103" s="103" t="str">
        <f>IFERROR(IF(VLOOKUP($A103,'Annex 2 EHV charges'!$D:$O,10,FALSE)=0,"",VLOOKUP($A103,'Annex 2 EHV charges'!$D:$O,10,FALSE)),"")</f>
        <v/>
      </c>
      <c r="G103" s="104" t="str">
        <f>IFERROR(IF(VLOOKUP($A103,'Annex 2 EHV charges'!$D:$O,11,FALSE)=0,"",VLOOKUP($A103,'Annex 2 EHV charges'!$D:$O,11,FALSE)),"")</f>
        <v/>
      </c>
      <c r="H103" s="104" t="str">
        <f>IFERROR(IF(VLOOKUP($A103,'Annex 2 EHV charges'!$D:$O,12,FALSE)=0,"",VLOOKUP($A103,'Annex 2 EHV charges'!$D:$O,12,FALSE)),"")</f>
        <v/>
      </c>
    </row>
    <row r="104" spans="1:8" ht="12.75" customHeight="1">
      <c r="A104" s="101"/>
      <c r="B104" s="100"/>
      <c r="C104" s="101"/>
      <c r="D104" s="100"/>
      <c r="E104" s="102" t="str">
        <f>IFERROR(IF(VLOOKUP($A104,'Annex 2 EHV charges'!$D:$O,9,FALSE)=0,"",VLOOKUP($A104,'Annex 2 EHV charges'!$D:$O,9,FALSE)),"")</f>
        <v/>
      </c>
      <c r="F104" s="103" t="str">
        <f>IFERROR(IF(VLOOKUP($A104,'Annex 2 EHV charges'!$D:$O,10,FALSE)=0,"",VLOOKUP($A104,'Annex 2 EHV charges'!$D:$O,10,FALSE)),"")</f>
        <v/>
      </c>
      <c r="G104" s="104" t="str">
        <f>IFERROR(IF(VLOOKUP($A104,'Annex 2 EHV charges'!$D:$O,11,FALSE)=0,"",VLOOKUP($A104,'Annex 2 EHV charges'!$D:$O,11,FALSE)),"")</f>
        <v/>
      </c>
      <c r="H104" s="104" t="str">
        <f>IFERROR(IF(VLOOKUP($A104,'Annex 2 EHV charges'!$D:$O,12,FALSE)=0,"",VLOOKUP($A104,'Annex 2 EHV charges'!$D:$O,12,FALSE)),"")</f>
        <v/>
      </c>
    </row>
    <row r="105" spans="1:8" ht="12.75" customHeight="1">
      <c r="A105" s="101"/>
      <c r="B105" s="100"/>
      <c r="C105" s="101"/>
      <c r="D105" s="100"/>
      <c r="E105" s="102" t="str">
        <f>IFERROR(IF(VLOOKUP($A105,'Annex 2 EHV charges'!$D:$O,9,FALSE)=0,"",VLOOKUP($A105,'Annex 2 EHV charges'!$D:$O,9,FALSE)),"")</f>
        <v/>
      </c>
      <c r="F105" s="103" t="str">
        <f>IFERROR(IF(VLOOKUP($A105,'Annex 2 EHV charges'!$D:$O,10,FALSE)=0,"",VLOOKUP($A105,'Annex 2 EHV charges'!$D:$O,10,FALSE)),"")</f>
        <v/>
      </c>
      <c r="G105" s="104" t="str">
        <f>IFERROR(IF(VLOOKUP($A105,'Annex 2 EHV charges'!$D:$O,11,FALSE)=0,"",VLOOKUP($A105,'Annex 2 EHV charges'!$D:$O,11,FALSE)),"")</f>
        <v/>
      </c>
      <c r="H105" s="104" t="str">
        <f>IFERROR(IF(VLOOKUP($A105,'Annex 2 EHV charges'!$D:$O,12,FALSE)=0,"",VLOOKUP($A105,'Annex 2 EHV charges'!$D:$O,12,FALSE)),"")</f>
        <v/>
      </c>
    </row>
    <row r="106" spans="1:8" ht="12.75" customHeight="1">
      <c r="A106" s="101"/>
      <c r="B106" s="100"/>
      <c r="C106" s="101"/>
      <c r="D106" s="100"/>
      <c r="E106" s="102" t="str">
        <f>IFERROR(IF(VLOOKUP($A106,'Annex 2 EHV charges'!$D:$O,9,FALSE)=0,"",VLOOKUP($A106,'Annex 2 EHV charges'!$D:$O,9,FALSE)),"")</f>
        <v/>
      </c>
      <c r="F106" s="103" t="str">
        <f>IFERROR(IF(VLOOKUP($A106,'Annex 2 EHV charges'!$D:$O,10,FALSE)=0,"",VLOOKUP($A106,'Annex 2 EHV charges'!$D:$O,10,FALSE)),"")</f>
        <v/>
      </c>
      <c r="G106" s="104" t="str">
        <f>IFERROR(IF(VLOOKUP($A106,'Annex 2 EHV charges'!$D:$O,11,FALSE)=0,"",VLOOKUP($A106,'Annex 2 EHV charges'!$D:$O,11,FALSE)),"")</f>
        <v/>
      </c>
      <c r="H106" s="104" t="str">
        <f>IFERROR(IF(VLOOKUP($A106,'Annex 2 EHV charges'!$D:$O,12,FALSE)=0,"",VLOOKUP($A106,'Annex 2 EHV charges'!$D:$O,12,FALSE)),"")</f>
        <v/>
      </c>
    </row>
    <row r="107" spans="1:8" ht="12.75" customHeight="1">
      <c r="A107" s="101"/>
      <c r="B107" s="100"/>
      <c r="C107" s="101"/>
      <c r="D107" s="100"/>
      <c r="E107" s="102" t="str">
        <f>IFERROR(IF(VLOOKUP($A107,'Annex 2 EHV charges'!$D:$O,9,FALSE)=0,"",VLOOKUP($A107,'Annex 2 EHV charges'!$D:$O,9,FALSE)),"")</f>
        <v/>
      </c>
      <c r="F107" s="103" t="str">
        <f>IFERROR(IF(VLOOKUP($A107,'Annex 2 EHV charges'!$D:$O,10,FALSE)=0,"",VLOOKUP($A107,'Annex 2 EHV charges'!$D:$O,10,FALSE)),"")</f>
        <v/>
      </c>
      <c r="G107" s="104" t="str">
        <f>IFERROR(IF(VLOOKUP($A107,'Annex 2 EHV charges'!$D:$O,11,FALSE)=0,"",VLOOKUP($A107,'Annex 2 EHV charges'!$D:$O,11,FALSE)),"")</f>
        <v/>
      </c>
      <c r="H107" s="104" t="str">
        <f>IFERROR(IF(VLOOKUP($A107,'Annex 2 EHV charges'!$D:$O,12,FALSE)=0,"",VLOOKUP($A107,'Annex 2 EHV charges'!$D:$O,12,FALSE)),"")</f>
        <v/>
      </c>
    </row>
    <row r="108" spans="1:8" ht="12.75" customHeight="1">
      <c r="A108" s="101"/>
      <c r="B108" s="100"/>
      <c r="C108" s="101"/>
      <c r="D108" s="100"/>
      <c r="E108" s="102" t="str">
        <f>IFERROR(IF(VLOOKUP($A108,'Annex 2 EHV charges'!$D:$O,9,FALSE)=0,"",VLOOKUP($A108,'Annex 2 EHV charges'!$D:$O,9,FALSE)),"")</f>
        <v/>
      </c>
      <c r="F108" s="103" t="str">
        <f>IFERROR(IF(VLOOKUP($A108,'Annex 2 EHV charges'!$D:$O,10,FALSE)=0,"",VLOOKUP($A108,'Annex 2 EHV charges'!$D:$O,10,FALSE)),"")</f>
        <v/>
      </c>
      <c r="G108" s="104" t="str">
        <f>IFERROR(IF(VLOOKUP($A108,'Annex 2 EHV charges'!$D:$O,11,FALSE)=0,"",VLOOKUP($A108,'Annex 2 EHV charges'!$D:$O,11,FALSE)),"")</f>
        <v/>
      </c>
      <c r="H108" s="104" t="str">
        <f>IFERROR(IF(VLOOKUP($A108,'Annex 2 EHV charges'!$D:$O,12,FALSE)=0,"",VLOOKUP($A108,'Annex 2 EHV charges'!$D:$O,12,FALSE)),"")</f>
        <v/>
      </c>
    </row>
    <row r="109" spans="1:8" ht="12.75" customHeight="1">
      <c r="A109" s="101"/>
      <c r="B109" s="100"/>
      <c r="C109" s="101"/>
      <c r="D109" s="100"/>
      <c r="E109" s="102" t="str">
        <f>IFERROR(IF(VLOOKUP($A109,'Annex 2 EHV charges'!$D:$O,9,FALSE)=0,"",VLOOKUP($A109,'Annex 2 EHV charges'!$D:$O,9,FALSE)),"")</f>
        <v/>
      </c>
      <c r="F109" s="103" t="str">
        <f>IFERROR(IF(VLOOKUP($A109,'Annex 2 EHV charges'!$D:$O,10,FALSE)=0,"",VLOOKUP($A109,'Annex 2 EHV charges'!$D:$O,10,FALSE)),"")</f>
        <v/>
      </c>
      <c r="G109" s="104" t="str">
        <f>IFERROR(IF(VLOOKUP($A109,'Annex 2 EHV charges'!$D:$O,11,FALSE)=0,"",VLOOKUP($A109,'Annex 2 EHV charges'!$D:$O,11,FALSE)),"")</f>
        <v/>
      </c>
      <c r="H109" s="104" t="str">
        <f>IFERROR(IF(VLOOKUP($A109,'Annex 2 EHV charges'!$D:$O,12,FALSE)=0,"",VLOOKUP($A109,'Annex 2 EHV charges'!$D:$O,12,FALSE)),"")</f>
        <v/>
      </c>
    </row>
    <row r="110" spans="1:8" ht="12.75" customHeight="1">
      <c r="A110" s="101"/>
      <c r="B110" s="100"/>
      <c r="C110" s="101"/>
      <c r="D110" s="100"/>
      <c r="E110" s="102" t="str">
        <f>IFERROR(IF(VLOOKUP($A110,'Annex 2 EHV charges'!$D:$O,9,FALSE)=0,"",VLOOKUP($A110,'Annex 2 EHV charges'!$D:$O,9,FALSE)),"")</f>
        <v/>
      </c>
      <c r="F110" s="103" t="str">
        <f>IFERROR(IF(VLOOKUP($A110,'Annex 2 EHV charges'!$D:$O,10,FALSE)=0,"",VLOOKUP($A110,'Annex 2 EHV charges'!$D:$O,10,FALSE)),"")</f>
        <v/>
      </c>
      <c r="G110" s="104" t="str">
        <f>IFERROR(IF(VLOOKUP($A110,'Annex 2 EHV charges'!$D:$O,11,FALSE)=0,"",VLOOKUP($A110,'Annex 2 EHV charges'!$D:$O,11,FALSE)),"")</f>
        <v/>
      </c>
      <c r="H110" s="104" t="str">
        <f>IFERROR(IF(VLOOKUP($A110,'Annex 2 EHV charges'!$D:$O,12,FALSE)=0,"",VLOOKUP($A110,'Annex 2 EHV charges'!$D:$O,12,FALSE)),"")</f>
        <v/>
      </c>
    </row>
    <row r="111" spans="1:8" ht="12.75" customHeight="1">
      <c r="A111" s="101"/>
      <c r="B111" s="100"/>
      <c r="C111" s="101"/>
      <c r="D111" s="100"/>
      <c r="E111" s="102" t="str">
        <f>IFERROR(IF(VLOOKUP($A111,'Annex 2 EHV charges'!$D:$O,9,FALSE)=0,"",VLOOKUP($A111,'Annex 2 EHV charges'!$D:$O,9,FALSE)),"")</f>
        <v/>
      </c>
      <c r="F111" s="103" t="str">
        <f>IFERROR(IF(VLOOKUP($A111,'Annex 2 EHV charges'!$D:$O,10,FALSE)=0,"",VLOOKUP($A111,'Annex 2 EHV charges'!$D:$O,10,FALSE)),"")</f>
        <v/>
      </c>
      <c r="G111" s="104" t="str">
        <f>IFERROR(IF(VLOOKUP($A111,'Annex 2 EHV charges'!$D:$O,11,FALSE)=0,"",VLOOKUP($A111,'Annex 2 EHV charges'!$D:$O,11,FALSE)),"")</f>
        <v/>
      </c>
      <c r="H111" s="104" t="str">
        <f>IFERROR(IF(VLOOKUP($A111,'Annex 2 EHV charges'!$D:$O,12,FALSE)=0,"",VLOOKUP($A111,'Annex 2 EHV charges'!$D:$O,12,FALSE)),"")</f>
        <v/>
      </c>
    </row>
    <row r="112" spans="1:8" ht="12.75" customHeight="1">
      <c r="A112" s="101"/>
      <c r="B112" s="100"/>
      <c r="C112" s="101"/>
      <c r="D112" s="100"/>
      <c r="E112" s="102" t="str">
        <f>IFERROR(IF(VLOOKUP($A112,'Annex 2 EHV charges'!$D:$O,9,FALSE)=0,"",VLOOKUP($A112,'Annex 2 EHV charges'!$D:$O,9,FALSE)),"")</f>
        <v/>
      </c>
      <c r="F112" s="103" t="str">
        <f>IFERROR(IF(VLOOKUP($A112,'Annex 2 EHV charges'!$D:$O,10,FALSE)=0,"",VLOOKUP($A112,'Annex 2 EHV charges'!$D:$O,10,FALSE)),"")</f>
        <v/>
      </c>
      <c r="G112" s="104" t="str">
        <f>IFERROR(IF(VLOOKUP($A112,'Annex 2 EHV charges'!$D:$O,11,FALSE)=0,"",VLOOKUP($A112,'Annex 2 EHV charges'!$D:$O,11,FALSE)),"")</f>
        <v/>
      </c>
      <c r="H112" s="104" t="str">
        <f>IFERROR(IF(VLOOKUP($A112,'Annex 2 EHV charges'!$D:$O,12,FALSE)=0,"",VLOOKUP($A112,'Annex 2 EHV charges'!$D:$O,12,FALSE)),"")</f>
        <v/>
      </c>
    </row>
    <row r="113" spans="1:8" ht="12.75" customHeight="1">
      <c r="A113" s="101"/>
      <c r="B113" s="100"/>
      <c r="C113" s="101"/>
      <c r="D113" s="100"/>
      <c r="E113" s="102" t="str">
        <f>IFERROR(IF(VLOOKUP($A113,'Annex 2 EHV charges'!$D:$O,9,FALSE)=0,"",VLOOKUP($A113,'Annex 2 EHV charges'!$D:$O,9,FALSE)),"")</f>
        <v/>
      </c>
      <c r="F113" s="103" t="str">
        <f>IFERROR(IF(VLOOKUP($A113,'Annex 2 EHV charges'!$D:$O,10,FALSE)=0,"",VLOOKUP($A113,'Annex 2 EHV charges'!$D:$O,10,FALSE)),"")</f>
        <v/>
      </c>
      <c r="G113" s="104" t="str">
        <f>IFERROR(IF(VLOOKUP($A113,'Annex 2 EHV charges'!$D:$O,11,FALSE)=0,"",VLOOKUP($A113,'Annex 2 EHV charges'!$D:$O,11,FALSE)),"")</f>
        <v/>
      </c>
      <c r="H113" s="104" t="str">
        <f>IFERROR(IF(VLOOKUP($A113,'Annex 2 EHV charges'!$D:$O,12,FALSE)=0,"",VLOOKUP($A113,'Annex 2 EHV charges'!$D:$O,12,FALSE)),"")</f>
        <v/>
      </c>
    </row>
    <row r="114" spans="1:8" ht="12.75" customHeight="1">
      <c r="A114" s="101"/>
      <c r="B114" s="100"/>
      <c r="C114" s="101"/>
      <c r="D114" s="100"/>
      <c r="E114" s="102" t="str">
        <f>IFERROR(IF(VLOOKUP($A114,'Annex 2 EHV charges'!$D:$O,9,FALSE)=0,"",VLOOKUP($A114,'Annex 2 EHV charges'!$D:$O,9,FALSE)),"")</f>
        <v/>
      </c>
      <c r="F114" s="103" t="str">
        <f>IFERROR(IF(VLOOKUP($A114,'Annex 2 EHV charges'!$D:$O,10,FALSE)=0,"",VLOOKUP($A114,'Annex 2 EHV charges'!$D:$O,10,FALSE)),"")</f>
        <v/>
      </c>
      <c r="G114" s="104" t="str">
        <f>IFERROR(IF(VLOOKUP($A114,'Annex 2 EHV charges'!$D:$O,11,FALSE)=0,"",VLOOKUP($A114,'Annex 2 EHV charges'!$D:$O,11,FALSE)),"")</f>
        <v/>
      </c>
      <c r="H114" s="104" t="str">
        <f>IFERROR(IF(VLOOKUP($A114,'Annex 2 EHV charges'!$D:$O,12,FALSE)=0,"",VLOOKUP($A114,'Annex 2 EHV charges'!$D:$O,12,FALSE)),"")</f>
        <v/>
      </c>
    </row>
    <row r="115" spans="1:8" ht="12.75" customHeight="1">
      <c r="A115" s="101"/>
      <c r="B115" s="100"/>
      <c r="C115" s="101"/>
      <c r="D115" s="100"/>
      <c r="E115" s="102" t="str">
        <f>IFERROR(IF(VLOOKUP($A115,'Annex 2 EHV charges'!$D:$O,9,FALSE)=0,"",VLOOKUP($A115,'Annex 2 EHV charges'!$D:$O,9,FALSE)),"")</f>
        <v/>
      </c>
      <c r="F115" s="103" t="str">
        <f>IFERROR(IF(VLOOKUP($A115,'Annex 2 EHV charges'!$D:$O,10,FALSE)=0,"",VLOOKUP($A115,'Annex 2 EHV charges'!$D:$O,10,FALSE)),"")</f>
        <v/>
      </c>
      <c r="G115" s="104" t="str">
        <f>IFERROR(IF(VLOOKUP($A115,'Annex 2 EHV charges'!$D:$O,11,FALSE)=0,"",VLOOKUP($A115,'Annex 2 EHV charges'!$D:$O,11,FALSE)),"")</f>
        <v/>
      </c>
      <c r="H115" s="104" t="str">
        <f>IFERROR(IF(VLOOKUP($A115,'Annex 2 EHV charges'!$D:$O,12,FALSE)=0,"",VLOOKUP($A115,'Annex 2 EHV charges'!$D:$O,12,FALSE)),"")</f>
        <v/>
      </c>
    </row>
    <row r="116" spans="1:8" ht="12.75" customHeight="1">
      <c r="A116" s="101"/>
      <c r="B116" s="100"/>
      <c r="C116" s="101"/>
      <c r="D116" s="100"/>
      <c r="E116" s="102" t="str">
        <f>IFERROR(IF(VLOOKUP($A116,'Annex 2 EHV charges'!$D:$O,9,FALSE)=0,"",VLOOKUP($A116,'Annex 2 EHV charges'!$D:$O,9,FALSE)),"")</f>
        <v/>
      </c>
      <c r="F116" s="103" t="str">
        <f>IFERROR(IF(VLOOKUP($A116,'Annex 2 EHV charges'!$D:$O,10,FALSE)=0,"",VLOOKUP($A116,'Annex 2 EHV charges'!$D:$O,10,FALSE)),"")</f>
        <v/>
      </c>
      <c r="G116" s="104" t="str">
        <f>IFERROR(IF(VLOOKUP($A116,'Annex 2 EHV charges'!$D:$O,11,FALSE)=0,"",VLOOKUP($A116,'Annex 2 EHV charges'!$D:$O,11,FALSE)),"")</f>
        <v/>
      </c>
      <c r="H116" s="104" t="str">
        <f>IFERROR(IF(VLOOKUP($A116,'Annex 2 EHV charges'!$D:$O,12,FALSE)=0,"",VLOOKUP($A116,'Annex 2 EHV charges'!$D:$O,12,FALSE)),"")</f>
        <v/>
      </c>
    </row>
    <row r="117" spans="1:8" ht="12.75" customHeight="1">
      <c r="A117" s="101"/>
      <c r="B117" s="100"/>
      <c r="C117" s="101"/>
      <c r="D117" s="100"/>
      <c r="E117" s="102" t="str">
        <f>IFERROR(IF(VLOOKUP($A117,'Annex 2 EHV charges'!$D:$O,9,FALSE)=0,"",VLOOKUP($A117,'Annex 2 EHV charges'!$D:$O,9,FALSE)),"")</f>
        <v/>
      </c>
      <c r="F117" s="103" t="str">
        <f>IFERROR(IF(VLOOKUP($A117,'Annex 2 EHV charges'!$D:$O,10,FALSE)=0,"",VLOOKUP($A117,'Annex 2 EHV charges'!$D:$O,10,FALSE)),"")</f>
        <v/>
      </c>
      <c r="G117" s="104" t="str">
        <f>IFERROR(IF(VLOOKUP($A117,'Annex 2 EHV charges'!$D:$O,11,FALSE)=0,"",VLOOKUP($A117,'Annex 2 EHV charges'!$D:$O,11,FALSE)),"")</f>
        <v/>
      </c>
      <c r="H117" s="104" t="str">
        <f>IFERROR(IF(VLOOKUP($A117,'Annex 2 EHV charges'!$D:$O,12,FALSE)=0,"",VLOOKUP($A117,'Annex 2 EHV charges'!$D:$O,12,FALSE)),"")</f>
        <v/>
      </c>
    </row>
    <row r="118" spans="1:8" ht="12.75" customHeight="1">
      <c r="A118" s="101"/>
      <c r="B118" s="100"/>
      <c r="C118" s="101"/>
      <c r="D118" s="100"/>
      <c r="E118" s="102" t="str">
        <f>IFERROR(IF(VLOOKUP($A118,'Annex 2 EHV charges'!$D:$O,9,FALSE)=0,"",VLOOKUP($A118,'Annex 2 EHV charges'!$D:$O,9,FALSE)),"")</f>
        <v/>
      </c>
      <c r="F118" s="103" t="str">
        <f>IFERROR(IF(VLOOKUP($A118,'Annex 2 EHV charges'!$D:$O,10,FALSE)=0,"",VLOOKUP($A118,'Annex 2 EHV charges'!$D:$O,10,FALSE)),"")</f>
        <v/>
      </c>
      <c r="G118" s="104" t="str">
        <f>IFERROR(IF(VLOOKUP($A118,'Annex 2 EHV charges'!$D:$O,11,FALSE)=0,"",VLOOKUP($A118,'Annex 2 EHV charges'!$D:$O,11,FALSE)),"")</f>
        <v/>
      </c>
      <c r="H118" s="104" t="str">
        <f>IFERROR(IF(VLOOKUP($A118,'Annex 2 EHV charges'!$D:$O,12,FALSE)=0,"",VLOOKUP($A118,'Annex 2 EHV charges'!$D:$O,12,FALSE)),"")</f>
        <v/>
      </c>
    </row>
    <row r="119" spans="1:8" ht="12.75" customHeight="1">
      <c r="A119" s="101"/>
      <c r="B119" s="100"/>
      <c r="C119" s="101"/>
      <c r="D119" s="100"/>
      <c r="E119" s="102" t="str">
        <f>IFERROR(IF(VLOOKUP($A119,'Annex 2 EHV charges'!$D:$O,9,FALSE)=0,"",VLOOKUP($A119,'Annex 2 EHV charges'!$D:$O,9,FALSE)),"")</f>
        <v/>
      </c>
      <c r="F119" s="103" t="str">
        <f>IFERROR(IF(VLOOKUP($A119,'Annex 2 EHV charges'!$D:$O,10,FALSE)=0,"",VLOOKUP($A119,'Annex 2 EHV charges'!$D:$O,10,FALSE)),"")</f>
        <v/>
      </c>
      <c r="G119" s="104" t="str">
        <f>IFERROR(IF(VLOOKUP($A119,'Annex 2 EHV charges'!$D:$O,11,FALSE)=0,"",VLOOKUP($A119,'Annex 2 EHV charges'!$D:$O,11,FALSE)),"")</f>
        <v/>
      </c>
      <c r="H119" s="104" t="str">
        <f>IFERROR(IF(VLOOKUP($A119,'Annex 2 EHV charges'!$D:$O,12,FALSE)=0,"",VLOOKUP($A119,'Annex 2 EHV charges'!$D:$O,12,FALSE)),"")</f>
        <v/>
      </c>
    </row>
    <row r="120" spans="1:8" ht="12.75" customHeight="1">
      <c r="A120" s="101"/>
      <c r="B120" s="100"/>
      <c r="C120" s="101"/>
      <c r="D120" s="100"/>
      <c r="E120" s="102" t="str">
        <f>IFERROR(IF(VLOOKUP($A120,'Annex 2 EHV charges'!$D:$O,9,FALSE)=0,"",VLOOKUP($A120,'Annex 2 EHV charges'!$D:$O,9,FALSE)),"")</f>
        <v/>
      </c>
      <c r="F120" s="103" t="str">
        <f>IFERROR(IF(VLOOKUP($A120,'Annex 2 EHV charges'!$D:$O,10,FALSE)=0,"",VLOOKUP($A120,'Annex 2 EHV charges'!$D:$O,10,FALSE)),"")</f>
        <v/>
      </c>
      <c r="G120" s="104" t="str">
        <f>IFERROR(IF(VLOOKUP($A120,'Annex 2 EHV charges'!$D:$O,11,FALSE)=0,"",VLOOKUP($A120,'Annex 2 EHV charges'!$D:$O,11,FALSE)),"")</f>
        <v/>
      </c>
      <c r="H120" s="104" t="str">
        <f>IFERROR(IF(VLOOKUP($A120,'Annex 2 EHV charges'!$D:$O,12,FALSE)=0,"",VLOOKUP($A120,'Annex 2 EHV charges'!$D:$O,12,FALSE)),"")</f>
        <v/>
      </c>
    </row>
    <row r="121" spans="1:8" ht="12.75" customHeight="1">
      <c r="A121" s="101"/>
      <c r="B121" s="100"/>
      <c r="C121" s="101"/>
      <c r="D121" s="100"/>
      <c r="E121" s="102" t="str">
        <f>IFERROR(IF(VLOOKUP($A121,'Annex 2 EHV charges'!$D:$O,9,FALSE)=0,"",VLOOKUP($A121,'Annex 2 EHV charges'!$D:$O,9,FALSE)),"")</f>
        <v/>
      </c>
      <c r="F121" s="103" t="str">
        <f>IFERROR(IF(VLOOKUP($A121,'Annex 2 EHV charges'!$D:$O,10,FALSE)=0,"",VLOOKUP($A121,'Annex 2 EHV charges'!$D:$O,10,FALSE)),"")</f>
        <v/>
      </c>
      <c r="G121" s="104" t="str">
        <f>IFERROR(IF(VLOOKUP($A121,'Annex 2 EHV charges'!$D:$O,11,FALSE)=0,"",VLOOKUP($A121,'Annex 2 EHV charges'!$D:$O,11,FALSE)),"")</f>
        <v/>
      </c>
      <c r="H121" s="104" t="str">
        <f>IFERROR(IF(VLOOKUP($A121,'Annex 2 EHV charges'!$D:$O,12,FALSE)=0,"",VLOOKUP($A121,'Annex 2 EHV charges'!$D:$O,12,FALSE)),"")</f>
        <v/>
      </c>
    </row>
    <row r="122" spans="1:8" ht="12.75" customHeight="1">
      <c r="A122" s="101"/>
      <c r="B122" s="100"/>
      <c r="C122" s="101"/>
      <c r="D122" s="100"/>
      <c r="E122" s="102" t="str">
        <f>IFERROR(IF(VLOOKUP($A122,'Annex 2 EHV charges'!$D:$O,9,FALSE)=0,"",VLOOKUP($A122,'Annex 2 EHV charges'!$D:$O,9,FALSE)),"")</f>
        <v/>
      </c>
      <c r="F122" s="103" t="str">
        <f>IFERROR(IF(VLOOKUP($A122,'Annex 2 EHV charges'!$D:$O,10,FALSE)=0,"",VLOOKUP($A122,'Annex 2 EHV charges'!$D:$O,10,FALSE)),"")</f>
        <v/>
      </c>
      <c r="G122" s="104" t="str">
        <f>IFERROR(IF(VLOOKUP($A122,'Annex 2 EHV charges'!$D:$O,11,FALSE)=0,"",VLOOKUP($A122,'Annex 2 EHV charges'!$D:$O,11,FALSE)),"")</f>
        <v/>
      </c>
      <c r="H122" s="104" t="str">
        <f>IFERROR(IF(VLOOKUP($A122,'Annex 2 EHV charges'!$D:$O,12,FALSE)=0,"",VLOOKUP($A122,'Annex 2 EHV charges'!$D:$O,12,FALSE)),"")</f>
        <v/>
      </c>
    </row>
    <row r="123" spans="1:8" ht="12.75" customHeight="1">
      <c r="A123" s="101"/>
      <c r="B123" s="100"/>
      <c r="C123" s="101"/>
      <c r="D123" s="100"/>
      <c r="E123" s="102" t="str">
        <f>IFERROR(IF(VLOOKUP($A123,'Annex 2 EHV charges'!$D:$O,9,FALSE)=0,"",VLOOKUP($A123,'Annex 2 EHV charges'!$D:$O,9,FALSE)),"")</f>
        <v/>
      </c>
      <c r="F123" s="103" t="str">
        <f>IFERROR(IF(VLOOKUP($A123,'Annex 2 EHV charges'!$D:$O,10,FALSE)=0,"",VLOOKUP($A123,'Annex 2 EHV charges'!$D:$O,10,FALSE)),"")</f>
        <v/>
      </c>
      <c r="G123" s="104" t="str">
        <f>IFERROR(IF(VLOOKUP($A123,'Annex 2 EHV charges'!$D:$O,11,FALSE)=0,"",VLOOKUP($A123,'Annex 2 EHV charges'!$D:$O,11,FALSE)),"")</f>
        <v/>
      </c>
      <c r="H123" s="104" t="str">
        <f>IFERROR(IF(VLOOKUP($A123,'Annex 2 EHV charges'!$D:$O,12,FALSE)=0,"",VLOOKUP($A123,'Annex 2 EHV charges'!$D:$O,12,FALSE)),"")</f>
        <v/>
      </c>
    </row>
    <row r="124" spans="1:8" ht="12.75" customHeight="1">
      <c r="A124" s="101"/>
      <c r="B124" s="100"/>
      <c r="C124" s="101"/>
      <c r="D124" s="100"/>
      <c r="E124" s="102" t="str">
        <f>IFERROR(IF(VLOOKUP($A124,'Annex 2 EHV charges'!$D:$O,9,FALSE)=0,"",VLOOKUP($A124,'Annex 2 EHV charges'!$D:$O,9,FALSE)),"")</f>
        <v/>
      </c>
      <c r="F124" s="103" t="str">
        <f>IFERROR(IF(VLOOKUP($A124,'Annex 2 EHV charges'!$D:$O,10,FALSE)=0,"",VLOOKUP($A124,'Annex 2 EHV charges'!$D:$O,10,FALSE)),"")</f>
        <v/>
      </c>
      <c r="G124" s="104" t="str">
        <f>IFERROR(IF(VLOOKUP($A124,'Annex 2 EHV charges'!$D:$O,11,FALSE)=0,"",VLOOKUP($A124,'Annex 2 EHV charges'!$D:$O,11,FALSE)),"")</f>
        <v/>
      </c>
      <c r="H124" s="104" t="str">
        <f>IFERROR(IF(VLOOKUP($A124,'Annex 2 EHV charges'!$D:$O,12,FALSE)=0,"",VLOOKUP($A124,'Annex 2 EHV charges'!$D:$O,12,FALSE)),"")</f>
        <v/>
      </c>
    </row>
    <row r="125" spans="1:8" ht="12.75" customHeight="1">
      <c r="A125" s="101"/>
      <c r="B125" s="100"/>
      <c r="C125" s="101"/>
      <c r="D125" s="100"/>
      <c r="E125" s="102" t="str">
        <f>IFERROR(IF(VLOOKUP($A125,'Annex 2 EHV charges'!$D:$O,9,FALSE)=0,"",VLOOKUP($A125,'Annex 2 EHV charges'!$D:$O,9,FALSE)),"")</f>
        <v/>
      </c>
      <c r="F125" s="103" t="str">
        <f>IFERROR(IF(VLOOKUP($A125,'Annex 2 EHV charges'!$D:$O,10,FALSE)=0,"",VLOOKUP($A125,'Annex 2 EHV charges'!$D:$O,10,FALSE)),"")</f>
        <v/>
      </c>
      <c r="G125" s="104" t="str">
        <f>IFERROR(IF(VLOOKUP($A125,'Annex 2 EHV charges'!$D:$O,11,FALSE)=0,"",VLOOKUP($A125,'Annex 2 EHV charges'!$D:$O,11,FALSE)),"")</f>
        <v/>
      </c>
      <c r="H125" s="104" t="str">
        <f>IFERROR(IF(VLOOKUP($A125,'Annex 2 EHV charges'!$D:$O,12,FALSE)=0,"",VLOOKUP($A125,'Annex 2 EHV charges'!$D:$O,12,FALSE)),"")</f>
        <v/>
      </c>
    </row>
    <row r="126" spans="1:8" ht="12.75" customHeight="1">
      <c r="A126" s="101"/>
      <c r="B126" s="100"/>
      <c r="C126" s="101"/>
      <c r="D126" s="100"/>
      <c r="E126" s="102" t="str">
        <f>IFERROR(IF(VLOOKUP($A126,'Annex 2 EHV charges'!$D:$O,9,FALSE)=0,"",VLOOKUP($A126,'Annex 2 EHV charges'!$D:$O,9,FALSE)),"")</f>
        <v/>
      </c>
      <c r="F126" s="103" t="str">
        <f>IFERROR(IF(VLOOKUP($A126,'Annex 2 EHV charges'!$D:$O,10,FALSE)=0,"",VLOOKUP($A126,'Annex 2 EHV charges'!$D:$O,10,FALSE)),"")</f>
        <v/>
      </c>
      <c r="G126" s="104" t="str">
        <f>IFERROR(IF(VLOOKUP($A126,'Annex 2 EHV charges'!$D:$O,11,FALSE)=0,"",VLOOKUP($A126,'Annex 2 EHV charges'!$D:$O,11,FALSE)),"")</f>
        <v/>
      </c>
      <c r="H126" s="104" t="str">
        <f>IFERROR(IF(VLOOKUP($A126,'Annex 2 EHV charges'!$D:$O,12,FALSE)=0,"",VLOOKUP($A126,'Annex 2 EHV charges'!$D:$O,12,FALSE)),"")</f>
        <v/>
      </c>
    </row>
    <row r="127" spans="1:8" ht="12.75" customHeight="1">
      <c r="A127" s="101"/>
      <c r="B127" s="100"/>
      <c r="C127" s="101"/>
      <c r="D127" s="100"/>
      <c r="E127" s="102" t="str">
        <f>IFERROR(IF(VLOOKUP($A127,'Annex 2 EHV charges'!$D:$O,9,FALSE)=0,"",VLOOKUP($A127,'Annex 2 EHV charges'!$D:$O,9,FALSE)),"")</f>
        <v/>
      </c>
      <c r="F127" s="103" t="str">
        <f>IFERROR(IF(VLOOKUP($A127,'Annex 2 EHV charges'!$D:$O,10,FALSE)=0,"",VLOOKUP($A127,'Annex 2 EHV charges'!$D:$O,10,FALSE)),"")</f>
        <v/>
      </c>
      <c r="G127" s="104" t="str">
        <f>IFERROR(IF(VLOOKUP($A127,'Annex 2 EHV charges'!$D:$O,11,FALSE)=0,"",VLOOKUP($A127,'Annex 2 EHV charges'!$D:$O,11,FALSE)),"")</f>
        <v/>
      </c>
      <c r="H127" s="104" t="str">
        <f>IFERROR(IF(VLOOKUP($A127,'Annex 2 EHV charges'!$D:$O,12,FALSE)=0,"",VLOOKUP($A127,'Annex 2 EHV charges'!$D:$O,12,FALSE)),"")</f>
        <v/>
      </c>
    </row>
    <row r="128" spans="1:8" ht="12.75" customHeight="1">
      <c r="A128" s="101"/>
      <c r="B128" s="100"/>
      <c r="C128" s="101"/>
      <c r="D128" s="100"/>
      <c r="E128" s="102" t="str">
        <f>IFERROR(IF(VLOOKUP($A128,'Annex 2 EHV charges'!$D:$O,9,FALSE)=0,"",VLOOKUP($A128,'Annex 2 EHV charges'!$D:$O,9,FALSE)),"")</f>
        <v/>
      </c>
      <c r="F128" s="103" t="str">
        <f>IFERROR(IF(VLOOKUP($A128,'Annex 2 EHV charges'!$D:$O,10,FALSE)=0,"",VLOOKUP($A128,'Annex 2 EHV charges'!$D:$O,10,FALSE)),"")</f>
        <v/>
      </c>
      <c r="G128" s="104" t="str">
        <f>IFERROR(IF(VLOOKUP($A128,'Annex 2 EHV charges'!$D:$O,11,FALSE)=0,"",VLOOKUP($A128,'Annex 2 EHV charges'!$D:$O,11,FALSE)),"")</f>
        <v/>
      </c>
      <c r="H128" s="104" t="str">
        <f>IFERROR(IF(VLOOKUP($A128,'Annex 2 EHV charges'!$D:$O,12,FALSE)=0,"",VLOOKUP($A128,'Annex 2 EHV charges'!$D:$O,12,FALSE)),"")</f>
        <v/>
      </c>
    </row>
    <row r="129" spans="1:8" ht="12.75" customHeight="1">
      <c r="A129" s="101"/>
      <c r="B129" s="100"/>
      <c r="C129" s="101"/>
      <c r="D129" s="100"/>
      <c r="E129" s="102" t="str">
        <f>IFERROR(IF(VLOOKUP($A129,'Annex 2 EHV charges'!$D:$O,9,FALSE)=0,"",VLOOKUP($A129,'Annex 2 EHV charges'!$D:$O,9,FALSE)),"")</f>
        <v/>
      </c>
      <c r="F129" s="103" t="str">
        <f>IFERROR(IF(VLOOKUP($A129,'Annex 2 EHV charges'!$D:$O,10,FALSE)=0,"",VLOOKUP($A129,'Annex 2 EHV charges'!$D:$O,10,FALSE)),"")</f>
        <v/>
      </c>
      <c r="G129" s="104" t="str">
        <f>IFERROR(IF(VLOOKUP($A129,'Annex 2 EHV charges'!$D:$O,11,FALSE)=0,"",VLOOKUP($A129,'Annex 2 EHV charges'!$D:$O,11,FALSE)),"")</f>
        <v/>
      </c>
      <c r="H129" s="104" t="str">
        <f>IFERROR(IF(VLOOKUP($A129,'Annex 2 EHV charges'!$D:$O,12,FALSE)=0,"",VLOOKUP($A129,'Annex 2 EHV charges'!$D:$O,12,FALSE)),"")</f>
        <v/>
      </c>
    </row>
    <row r="130" spans="1:8" ht="12.75" customHeight="1">
      <c r="A130" s="101"/>
      <c r="B130" s="100"/>
      <c r="C130" s="101"/>
      <c r="D130" s="100"/>
      <c r="E130" s="102" t="str">
        <f>IFERROR(IF(VLOOKUP($A130,'Annex 2 EHV charges'!$D:$O,9,FALSE)=0,"",VLOOKUP($A130,'Annex 2 EHV charges'!$D:$O,9,FALSE)),"")</f>
        <v/>
      </c>
      <c r="F130" s="103" t="str">
        <f>IFERROR(IF(VLOOKUP($A130,'Annex 2 EHV charges'!$D:$O,10,FALSE)=0,"",VLOOKUP($A130,'Annex 2 EHV charges'!$D:$O,10,FALSE)),"")</f>
        <v/>
      </c>
      <c r="G130" s="104" t="str">
        <f>IFERROR(IF(VLOOKUP($A130,'Annex 2 EHV charges'!$D:$O,11,FALSE)=0,"",VLOOKUP($A130,'Annex 2 EHV charges'!$D:$O,11,FALSE)),"")</f>
        <v/>
      </c>
      <c r="H130" s="104" t="str">
        <f>IFERROR(IF(VLOOKUP($A130,'Annex 2 EHV charges'!$D:$O,12,FALSE)=0,"",VLOOKUP($A130,'Annex 2 EHV charges'!$D:$O,12,FALSE)),"")</f>
        <v/>
      </c>
    </row>
    <row r="131" spans="1:8" ht="12.75" customHeight="1">
      <c r="A131" s="101"/>
      <c r="B131" s="100"/>
      <c r="C131" s="101"/>
      <c r="D131" s="100"/>
      <c r="E131" s="102" t="str">
        <f>IFERROR(IF(VLOOKUP($A131,'Annex 2 EHV charges'!$D:$O,9,FALSE)=0,"",VLOOKUP($A131,'Annex 2 EHV charges'!$D:$O,9,FALSE)),"")</f>
        <v/>
      </c>
      <c r="F131" s="103" t="str">
        <f>IFERROR(IF(VLOOKUP($A131,'Annex 2 EHV charges'!$D:$O,10,FALSE)=0,"",VLOOKUP($A131,'Annex 2 EHV charges'!$D:$O,10,FALSE)),"")</f>
        <v/>
      </c>
      <c r="G131" s="104" t="str">
        <f>IFERROR(IF(VLOOKUP($A131,'Annex 2 EHV charges'!$D:$O,11,FALSE)=0,"",VLOOKUP($A131,'Annex 2 EHV charges'!$D:$O,11,FALSE)),"")</f>
        <v/>
      </c>
      <c r="H131" s="104" t="str">
        <f>IFERROR(IF(VLOOKUP($A131,'Annex 2 EHV charges'!$D:$O,12,FALSE)=0,"",VLOOKUP($A131,'Annex 2 EHV charges'!$D:$O,12,FALSE)),"")</f>
        <v/>
      </c>
    </row>
    <row r="132" spans="1:8" ht="12.75" customHeight="1">
      <c r="A132" s="101"/>
      <c r="B132" s="100"/>
      <c r="C132" s="101"/>
      <c r="D132" s="100"/>
      <c r="E132" s="102" t="str">
        <f>IFERROR(IF(VLOOKUP($A132,'Annex 2 EHV charges'!$D:$O,9,FALSE)=0,"",VLOOKUP($A132,'Annex 2 EHV charges'!$D:$O,9,FALSE)),"")</f>
        <v/>
      </c>
      <c r="F132" s="103" t="str">
        <f>IFERROR(IF(VLOOKUP($A132,'Annex 2 EHV charges'!$D:$O,10,FALSE)=0,"",VLOOKUP($A132,'Annex 2 EHV charges'!$D:$O,10,FALSE)),"")</f>
        <v/>
      </c>
      <c r="G132" s="104" t="str">
        <f>IFERROR(IF(VLOOKUP($A132,'Annex 2 EHV charges'!$D:$O,11,FALSE)=0,"",VLOOKUP($A132,'Annex 2 EHV charges'!$D:$O,11,FALSE)),"")</f>
        <v/>
      </c>
      <c r="H132" s="104" t="str">
        <f>IFERROR(IF(VLOOKUP($A132,'Annex 2 EHV charges'!$D:$O,12,FALSE)=0,"",VLOOKUP($A132,'Annex 2 EHV charges'!$D:$O,12,FALSE)),"")</f>
        <v/>
      </c>
    </row>
    <row r="133" spans="1:8" ht="12.75" customHeight="1">
      <c r="A133" s="101"/>
      <c r="B133" s="100"/>
      <c r="C133" s="101"/>
      <c r="D133" s="100"/>
      <c r="E133" s="102" t="str">
        <f>IFERROR(IF(VLOOKUP($A133,'Annex 2 EHV charges'!$D:$O,9,FALSE)=0,"",VLOOKUP($A133,'Annex 2 EHV charges'!$D:$O,9,FALSE)),"")</f>
        <v/>
      </c>
      <c r="F133" s="103" t="str">
        <f>IFERROR(IF(VLOOKUP($A133,'Annex 2 EHV charges'!$D:$O,10,FALSE)=0,"",VLOOKUP($A133,'Annex 2 EHV charges'!$D:$O,10,FALSE)),"")</f>
        <v/>
      </c>
      <c r="G133" s="104" t="str">
        <f>IFERROR(IF(VLOOKUP($A133,'Annex 2 EHV charges'!$D:$O,11,FALSE)=0,"",VLOOKUP($A133,'Annex 2 EHV charges'!$D:$O,11,FALSE)),"")</f>
        <v/>
      </c>
      <c r="H133" s="104" t="str">
        <f>IFERROR(IF(VLOOKUP($A133,'Annex 2 EHV charges'!$D:$O,12,FALSE)=0,"",VLOOKUP($A133,'Annex 2 EHV charges'!$D:$O,12,FALSE)),"")</f>
        <v/>
      </c>
    </row>
    <row r="134" spans="1:8" ht="12.75" customHeight="1">
      <c r="A134" s="101"/>
      <c r="B134" s="100"/>
      <c r="C134" s="101"/>
      <c r="D134" s="100"/>
      <c r="E134" s="102" t="str">
        <f>IFERROR(IF(VLOOKUP($A134,'Annex 2 EHV charges'!$D:$O,9,FALSE)=0,"",VLOOKUP($A134,'Annex 2 EHV charges'!$D:$O,9,FALSE)),"")</f>
        <v/>
      </c>
      <c r="F134" s="103" t="str">
        <f>IFERROR(IF(VLOOKUP($A134,'Annex 2 EHV charges'!$D:$O,10,FALSE)=0,"",VLOOKUP($A134,'Annex 2 EHV charges'!$D:$O,10,FALSE)),"")</f>
        <v/>
      </c>
      <c r="G134" s="104" t="str">
        <f>IFERROR(IF(VLOOKUP($A134,'Annex 2 EHV charges'!$D:$O,11,FALSE)=0,"",VLOOKUP($A134,'Annex 2 EHV charges'!$D:$O,11,FALSE)),"")</f>
        <v/>
      </c>
      <c r="H134" s="104" t="str">
        <f>IFERROR(IF(VLOOKUP($A134,'Annex 2 EHV charges'!$D:$O,12,FALSE)=0,"",VLOOKUP($A134,'Annex 2 EHV charges'!$D:$O,12,FALSE)),"")</f>
        <v/>
      </c>
    </row>
    <row r="135" spans="1:8" ht="12.75" customHeight="1">
      <c r="A135" s="101"/>
      <c r="B135" s="100"/>
      <c r="C135" s="101"/>
      <c r="D135" s="100"/>
      <c r="E135" s="102" t="str">
        <f>IFERROR(IF(VLOOKUP($A135,'Annex 2 EHV charges'!$D:$O,9,FALSE)=0,"",VLOOKUP($A135,'Annex 2 EHV charges'!$D:$O,9,FALSE)),"")</f>
        <v/>
      </c>
      <c r="F135" s="103" t="str">
        <f>IFERROR(IF(VLOOKUP($A135,'Annex 2 EHV charges'!$D:$O,10,FALSE)=0,"",VLOOKUP($A135,'Annex 2 EHV charges'!$D:$O,10,FALSE)),"")</f>
        <v/>
      </c>
      <c r="G135" s="104" t="str">
        <f>IFERROR(IF(VLOOKUP($A135,'Annex 2 EHV charges'!$D:$O,11,FALSE)=0,"",VLOOKUP($A135,'Annex 2 EHV charges'!$D:$O,11,FALSE)),"")</f>
        <v/>
      </c>
      <c r="H135" s="104" t="str">
        <f>IFERROR(IF(VLOOKUP($A135,'Annex 2 EHV charges'!$D:$O,12,FALSE)=0,"",VLOOKUP($A135,'Annex 2 EHV charges'!$D:$O,12,FALSE)),"")</f>
        <v/>
      </c>
    </row>
    <row r="136" spans="1:8" ht="12.75" customHeight="1">
      <c r="A136" s="101"/>
      <c r="B136" s="100"/>
      <c r="C136" s="101"/>
      <c r="D136" s="100"/>
      <c r="E136" s="102" t="str">
        <f>IFERROR(IF(VLOOKUP($A136,'Annex 2 EHV charges'!$D:$O,9,FALSE)=0,"",VLOOKUP($A136,'Annex 2 EHV charges'!$D:$O,9,FALSE)),"")</f>
        <v/>
      </c>
      <c r="F136" s="103" t="str">
        <f>IFERROR(IF(VLOOKUP($A136,'Annex 2 EHV charges'!$D:$O,10,FALSE)=0,"",VLOOKUP($A136,'Annex 2 EHV charges'!$D:$O,10,FALSE)),"")</f>
        <v/>
      </c>
      <c r="G136" s="104" t="str">
        <f>IFERROR(IF(VLOOKUP($A136,'Annex 2 EHV charges'!$D:$O,11,FALSE)=0,"",VLOOKUP($A136,'Annex 2 EHV charges'!$D:$O,11,FALSE)),"")</f>
        <v/>
      </c>
      <c r="H136" s="104" t="str">
        <f>IFERROR(IF(VLOOKUP($A136,'Annex 2 EHV charges'!$D:$O,12,FALSE)=0,"",VLOOKUP($A136,'Annex 2 EHV charges'!$D:$O,12,FALSE)),"")</f>
        <v/>
      </c>
    </row>
    <row r="137" spans="1:8" ht="12.75" customHeight="1">
      <c r="A137" s="101"/>
      <c r="B137" s="100"/>
      <c r="C137" s="101"/>
      <c r="D137" s="100"/>
      <c r="E137" s="102" t="str">
        <f>IFERROR(IF(VLOOKUP($A137,'Annex 2 EHV charges'!$D:$O,9,FALSE)=0,"",VLOOKUP($A137,'Annex 2 EHV charges'!$D:$O,9,FALSE)),"")</f>
        <v/>
      </c>
      <c r="F137" s="103" t="str">
        <f>IFERROR(IF(VLOOKUP($A137,'Annex 2 EHV charges'!$D:$O,10,FALSE)=0,"",VLOOKUP($A137,'Annex 2 EHV charges'!$D:$O,10,FALSE)),"")</f>
        <v/>
      </c>
      <c r="G137" s="104" t="str">
        <f>IFERROR(IF(VLOOKUP($A137,'Annex 2 EHV charges'!$D:$O,11,FALSE)=0,"",VLOOKUP($A137,'Annex 2 EHV charges'!$D:$O,11,FALSE)),"")</f>
        <v/>
      </c>
      <c r="H137" s="104" t="str">
        <f>IFERROR(IF(VLOOKUP($A137,'Annex 2 EHV charges'!$D:$O,12,FALSE)=0,"",VLOOKUP($A137,'Annex 2 EHV charges'!$D:$O,12,FALSE)),"")</f>
        <v/>
      </c>
    </row>
    <row r="138" spans="1:8" ht="12.75" customHeight="1">
      <c r="A138" s="101"/>
      <c r="B138" s="100"/>
      <c r="C138" s="101"/>
      <c r="D138" s="100"/>
      <c r="E138" s="102" t="str">
        <f>IFERROR(IF(VLOOKUP($A138,'Annex 2 EHV charges'!$D:$O,9,FALSE)=0,"",VLOOKUP($A138,'Annex 2 EHV charges'!$D:$O,9,FALSE)),"")</f>
        <v/>
      </c>
      <c r="F138" s="103" t="str">
        <f>IFERROR(IF(VLOOKUP($A138,'Annex 2 EHV charges'!$D:$O,10,FALSE)=0,"",VLOOKUP($A138,'Annex 2 EHV charges'!$D:$O,10,FALSE)),"")</f>
        <v/>
      </c>
      <c r="G138" s="104" t="str">
        <f>IFERROR(IF(VLOOKUP($A138,'Annex 2 EHV charges'!$D:$O,11,FALSE)=0,"",VLOOKUP($A138,'Annex 2 EHV charges'!$D:$O,11,FALSE)),"")</f>
        <v/>
      </c>
      <c r="H138" s="104" t="str">
        <f>IFERROR(IF(VLOOKUP($A138,'Annex 2 EHV charges'!$D:$O,12,FALSE)=0,"",VLOOKUP($A138,'Annex 2 EHV charges'!$D:$O,12,FALSE)),"")</f>
        <v/>
      </c>
    </row>
    <row r="139" spans="1:8" ht="12.75" customHeight="1">
      <c r="A139" s="101"/>
      <c r="B139" s="100"/>
      <c r="C139" s="101"/>
      <c r="D139" s="100"/>
      <c r="E139" s="102" t="str">
        <f>IFERROR(IF(VLOOKUP($A139,'Annex 2 EHV charges'!$D:$O,9,FALSE)=0,"",VLOOKUP($A139,'Annex 2 EHV charges'!$D:$O,9,FALSE)),"")</f>
        <v/>
      </c>
      <c r="F139" s="103" t="str">
        <f>IFERROR(IF(VLOOKUP($A139,'Annex 2 EHV charges'!$D:$O,10,FALSE)=0,"",VLOOKUP($A139,'Annex 2 EHV charges'!$D:$O,10,FALSE)),"")</f>
        <v/>
      </c>
      <c r="G139" s="104" t="str">
        <f>IFERROR(IF(VLOOKUP($A139,'Annex 2 EHV charges'!$D:$O,11,FALSE)=0,"",VLOOKUP($A139,'Annex 2 EHV charges'!$D:$O,11,FALSE)),"")</f>
        <v/>
      </c>
      <c r="H139" s="104" t="str">
        <f>IFERROR(IF(VLOOKUP($A139,'Annex 2 EHV charges'!$D:$O,12,FALSE)=0,"",VLOOKUP($A139,'Annex 2 EHV charges'!$D:$O,12,FALSE)),"")</f>
        <v/>
      </c>
    </row>
    <row r="140" spans="1:8" ht="12.75" customHeight="1">
      <c r="A140" s="101"/>
      <c r="B140" s="100"/>
      <c r="C140" s="101"/>
      <c r="D140" s="100"/>
      <c r="E140" s="102" t="str">
        <f>IFERROR(IF(VLOOKUP($A140,'Annex 2 EHV charges'!$D:$O,9,FALSE)=0,"",VLOOKUP($A140,'Annex 2 EHV charges'!$D:$O,9,FALSE)),"")</f>
        <v/>
      </c>
      <c r="F140" s="103" t="str">
        <f>IFERROR(IF(VLOOKUP($A140,'Annex 2 EHV charges'!$D:$O,10,FALSE)=0,"",VLOOKUP($A140,'Annex 2 EHV charges'!$D:$O,10,FALSE)),"")</f>
        <v/>
      </c>
      <c r="G140" s="104" t="str">
        <f>IFERROR(IF(VLOOKUP($A140,'Annex 2 EHV charges'!$D:$O,11,FALSE)=0,"",VLOOKUP($A140,'Annex 2 EHV charges'!$D:$O,11,FALSE)),"")</f>
        <v/>
      </c>
      <c r="H140" s="104" t="str">
        <f>IFERROR(IF(VLOOKUP($A140,'Annex 2 EHV charges'!$D:$O,12,FALSE)=0,"",VLOOKUP($A140,'Annex 2 EHV charges'!$D:$O,12,FALSE)),"")</f>
        <v/>
      </c>
    </row>
    <row r="141" spans="1:8" ht="12.75" customHeight="1">
      <c r="A141" s="101"/>
      <c r="B141" s="100"/>
      <c r="C141" s="101"/>
      <c r="D141" s="100"/>
      <c r="E141" s="102" t="str">
        <f>IFERROR(IF(VLOOKUP($A141,'Annex 2 EHV charges'!$D:$O,9,FALSE)=0,"",VLOOKUP($A141,'Annex 2 EHV charges'!$D:$O,9,FALSE)),"")</f>
        <v/>
      </c>
      <c r="F141" s="103" t="str">
        <f>IFERROR(IF(VLOOKUP($A141,'Annex 2 EHV charges'!$D:$O,10,FALSE)=0,"",VLOOKUP($A141,'Annex 2 EHV charges'!$D:$O,10,FALSE)),"")</f>
        <v/>
      </c>
      <c r="G141" s="104" t="str">
        <f>IFERROR(IF(VLOOKUP($A141,'Annex 2 EHV charges'!$D:$O,11,FALSE)=0,"",VLOOKUP($A141,'Annex 2 EHV charges'!$D:$O,11,FALSE)),"")</f>
        <v/>
      </c>
      <c r="H141" s="104" t="str">
        <f>IFERROR(IF(VLOOKUP($A141,'Annex 2 EHV charges'!$D:$O,12,FALSE)=0,"",VLOOKUP($A141,'Annex 2 EHV charges'!$D:$O,12,FALSE)),"")</f>
        <v/>
      </c>
    </row>
    <row r="142" spans="1:8" ht="12.75" customHeight="1">
      <c r="A142" s="101"/>
      <c r="B142" s="100"/>
      <c r="C142" s="101"/>
      <c r="D142" s="100"/>
      <c r="E142" s="102" t="str">
        <f>IFERROR(IF(VLOOKUP($A142,'Annex 2 EHV charges'!$D:$O,9,FALSE)=0,"",VLOOKUP($A142,'Annex 2 EHV charges'!$D:$O,9,FALSE)),"")</f>
        <v/>
      </c>
      <c r="F142" s="103" t="str">
        <f>IFERROR(IF(VLOOKUP($A142,'Annex 2 EHV charges'!$D:$O,10,FALSE)=0,"",VLOOKUP($A142,'Annex 2 EHV charges'!$D:$O,10,FALSE)),"")</f>
        <v/>
      </c>
      <c r="G142" s="104" t="str">
        <f>IFERROR(IF(VLOOKUP($A142,'Annex 2 EHV charges'!$D:$O,11,FALSE)=0,"",VLOOKUP($A142,'Annex 2 EHV charges'!$D:$O,11,FALSE)),"")</f>
        <v/>
      </c>
      <c r="H142" s="104" t="str">
        <f>IFERROR(IF(VLOOKUP($A142,'Annex 2 EHV charges'!$D:$O,12,FALSE)=0,"",VLOOKUP($A142,'Annex 2 EHV charges'!$D:$O,12,FALSE)),"")</f>
        <v/>
      </c>
    </row>
    <row r="143" spans="1:8" ht="12.75" customHeight="1">
      <c r="A143" s="101"/>
      <c r="B143" s="100"/>
      <c r="C143" s="101"/>
      <c r="D143" s="100"/>
      <c r="E143" s="102" t="str">
        <f>IFERROR(IF(VLOOKUP($A143,'Annex 2 EHV charges'!$D:$O,9,FALSE)=0,"",VLOOKUP($A143,'Annex 2 EHV charges'!$D:$O,9,FALSE)),"")</f>
        <v/>
      </c>
      <c r="F143" s="103" t="str">
        <f>IFERROR(IF(VLOOKUP($A143,'Annex 2 EHV charges'!$D:$O,10,FALSE)=0,"",VLOOKUP($A143,'Annex 2 EHV charges'!$D:$O,10,FALSE)),"")</f>
        <v/>
      </c>
      <c r="G143" s="104" t="str">
        <f>IFERROR(IF(VLOOKUP($A143,'Annex 2 EHV charges'!$D:$O,11,FALSE)=0,"",VLOOKUP($A143,'Annex 2 EHV charges'!$D:$O,11,FALSE)),"")</f>
        <v/>
      </c>
      <c r="H143" s="104" t="str">
        <f>IFERROR(IF(VLOOKUP($A143,'Annex 2 EHV charges'!$D:$O,12,FALSE)=0,"",VLOOKUP($A143,'Annex 2 EHV charges'!$D:$O,12,FALSE)),"")</f>
        <v/>
      </c>
    </row>
    <row r="144" spans="1:8" ht="12.75" customHeight="1">
      <c r="A144" s="101"/>
      <c r="B144" s="100"/>
      <c r="C144" s="101"/>
      <c r="D144" s="100"/>
      <c r="E144" s="102" t="str">
        <f>IFERROR(IF(VLOOKUP($A144,'Annex 2 EHV charges'!$D:$O,9,FALSE)=0,"",VLOOKUP($A144,'Annex 2 EHV charges'!$D:$O,9,FALSE)),"")</f>
        <v/>
      </c>
      <c r="F144" s="103" t="str">
        <f>IFERROR(IF(VLOOKUP($A144,'Annex 2 EHV charges'!$D:$O,10,FALSE)=0,"",VLOOKUP($A144,'Annex 2 EHV charges'!$D:$O,10,FALSE)),"")</f>
        <v/>
      </c>
      <c r="G144" s="104" t="str">
        <f>IFERROR(IF(VLOOKUP($A144,'Annex 2 EHV charges'!$D:$O,11,FALSE)=0,"",VLOOKUP($A144,'Annex 2 EHV charges'!$D:$O,11,FALSE)),"")</f>
        <v/>
      </c>
      <c r="H144" s="104" t="str">
        <f>IFERROR(IF(VLOOKUP($A144,'Annex 2 EHV charges'!$D:$O,12,FALSE)=0,"",VLOOKUP($A144,'Annex 2 EHV charges'!$D:$O,12,FALSE)),"")</f>
        <v/>
      </c>
    </row>
    <row r="145" spans="1:8" ht="12.75" customHeight="1">
      <c r="A145" s="101"/>
      <c r="B145" s="100"/>
      <c r="C145" s="101"/>
      <c r="D145" s="100"/>
      <c r="E145" s="102" t="str">
        <f>IFERROR(IF(VLOOKUP($A145,'Annex 2 EHV charges'!$D:$O,9,FALSE)=0,"",VLOOKUP($A145,'Annex 2 EHV charges'!$D:$O,9,FALSE)),"")</f>
        <v/>
      </c>
      <c r="F145" s="103" t="str">
        <f>IFERROR(IF(VLOOKUP($A145,'Annex 2 EHV charges'!$D:$O,10,FALSE)=0,"",VLOOKUP($A145,'Annex 2 EHV charges'!$D:$O,10,FALSE)),"")</f>
        <v/>
      </c>
      <c r="G145" s="104" t="str">
        <f>IFERROR(IF(VLOOKUP($A145,'Annex 2 EHV charges'!$D:$O,11,FALSE)=0,"",VLOOKUP($A145,'Annex 2 EHV charges'!$D:$O,11,FALSE)),"")</f>
        <v/>
      </c>
      <c r="H145" s="104" t="str">
        <f>IFERROR(IF(VLOOKUP($A145,'Annex 2 EHV charges'!$D:$O,12,FALSE)=0,"",VLOOKUP($A145,'Annex 2 EHV charges'!$D:$O,12,FALSE)),"")</f>
        <v/>
      </c>
    </row>
    <row r="146" spans="1:8" ht="12.75" customHeight="1">
      <c r="A146" s="101"/>
      <c r="B146" s="100"/>
      <c r="C146" s="101"/>
      <c r="D146" s="100"/>
      <c r="E146" s="102" t="str">
        <f>IFERROR(IF(VLOOKUP($A146,'Annex 2 EHV charges'!$D:$O,9,FALSE)=0,"",VLOOKUP($A146,'Annex 2 EHV charges'!$D:$O,9,FALSE)),"")</f>
        <v/>
      </c>
      <c r="F146" s="103" t="str">
        <f>IFERROR(IF(VLOOKUP($A146,'Annex 2 EHV charges'!$D:$O,10,FALSE)=0,"",VLOOKUP($A146,'Annex 2 EHV charges'!$D:$O,10,FALSE)),"")</f>
        <v/>
      </c>
      <c r="G146" s="104" t="str">
        <f>IFERROR(IF(VLOOKUP($A146,'Annex 2 EHV charges'!$D:$O,11,FALSE)=0,"",VLOOKUP($A146,'Annex 2 EHV charges'!$D:$O,11,FALSE)),"")</f>
        <v/>
      </c>
      <c r="H146" s="104" t="str">
        <f>IFERROR(IF(VLOOKUP($A146,'Annex 2 EHV charges'!$D:$O,12,FALSE)=0,"",VLOOKUP($A146,'Annex 2 EHV charges'!$D:$O,12,FALSE)),"")</f>
        <v/>
      </c>
    </row>
    <row r="147" spans="1:8" ht="12.75" customHeight="1">
      <c r="A147" s="101"/>
      <c r="B147" s="100"/>
      <c r="C147" s="101"/>
      <c r="D147" s="100"/>
      <c r="E147" s="102" t="str">
        <f>IFERROR(IF(VLOOKUP($A147,'Annex 2 EHV charges'!$D:$O,9,FALSE)=0,"",VLOOKUP($A147,'Annex 2 EHV charges'!$D:$O,9,FALSE)),"")</f>
        <v/>
      </c>
      <c r="F147" s="103" t="str">
        <f>IFERROR(IF(VLOOKUP($A147,'Annex 2 EHV charges'!$D:$O,10,FALSE)=0,"",VLOOKUP($A147,'Annex 2 EHV charges'!$D:$O,10,FALSE)),"")</f>
        <v/>
      </c>
      <c r="G147" s="104" t="str">
        <f>IFERROR(IF(VLOOKUP($A147,'Annex 2 EHV charges'!$D:$O,11,FALSE)=0,"",VLOOKUP($A147,'Annex 2 EHV charges'!$D:$O,11,FALSE)),"")</f>
        <v/>
      </c>
      <c r="H147" s="104" t="str">
        <f>IFERROR(IF(VLOOKUP($A147,'Annex 2 EHV charges'!$D:$O,12,FALSE)=0,"",VLOOKUP($A147,'Annex 2 EHV charges'!$D:$O,12,FALSE)),"")</f>
        <v/>
      </c>
    </row>
    <row r="148" spans="1:8" ht="12.75" customHeight="1">
      <c r="A148" s="101"/>
      <c r="B148" s="100"/>
      <c r="C148" s="101"/>
      <c r="D148" s="100"/>
      <c r="E148" s="102" t="str">
        <f>IFERROR(IF(VLOOKUP($A148,'Annex 2 EHV charges'!$D:$O,9,FALSE)=0,"",VLOOKUP($A148,'Annex 2 EHV charges'!$D:$O,9,FALSE)),"")</f>
        <v/>
      </c>
      <c r="F148" s="103" t="str">
        <f>IFERROR(IF(VLOOKUP($A148,'Annex 2 EHV charges'!$D:$O,10,FALSE)=0,"",VLOOKUP($A148,'Annex 2 EHV charges'!$D:$O,10,FALSE)),"")</f>
        <v/>
      </c>
      <c r="G148" s="104" t="str">
        <f>IFERROR(IF(VLOOKUP($A148,'Annex 2 EHV charges'!$D:$O,11,FALSE)=0,"",VLOOKUP($A148,'Annex 2 EHV charges'!$D:$O,11,FALSE)),"")</f>
        <v/>
      </c>
      <c r="H148" s="104" t="str">
        <f>IFERROR(IF(VLOOKUP($A148,'Annex 2 EHV charges'!$D:$O,12,FALSE)=0,"",VLOOKUP($A148,'Annex 2 EHV charges'!$D:$O,12,FALSE)),"")</f>
        <v/>
      </c>
    </row>
    <row r="149" spans="1:8" ht="12.75" customHeight="1">
      <c r="A149" s="101"/>
      <c r="B149" s="100"/>
      <c r="C149" s="101"/>
      <c r="D149" s="100"/>
      <c r="E149" s="102" t="str">
        <f>IFERROR(IF(VLOOKUP($A149,'Annex 2 EHV charges'!$D:$O,9,FALSE)=0,"",VLOOKUP($A149,'Annex 2 EHV charges'!$D:$O,9,FALSE)),"")</f>
        <v/>
      </c>
      <c r="F149" s="103" t="str">
        <f>IFERROR(IF(VLOOKUP($A149,'Annex 2 EHV charges'!$D:$O,10,FALSE)=0,"",VLOOKUP($A149,'Annex 2 EHV charges'!$D:$O,10,FALSE)),"")</f>
        <v/>
      </c>
      <c r="G149" s="104" t="str">
        <f>IFERROR(IF(VLOOKUP($A149,'Annex 2 EHV charges'!$D:$O,11,FALSE)=0,"",VLOOKUP($A149,'Annex 2 EHV charges'!$D:$O,11,FALSE)),"")</f>
        <v/>
      </c>
      <c r="H149" s="104" t="str">
        <f>IFERROR(IF(VLOOKUP($A149,'Annex 2 EHV charges'!$D:$O,12,FALSE)=0,"",VLOOKUP($A149,'Annex 2 EHV charges'!$D:$O,12,FALSE)),"")</f>
        <v/>
      </c>
    </row>
    <row r="150" spans="1:8" ht="12.75" customHeight="1">
      <c r="A150" s="101"/>
      <c r="B150" s="100"/>
      <c r="C150" s="101"/>
      <c r="D150" s="100"/>
      <c r="E150" s="102" t="str">
        <f>IFERROR(IF(VLOOKUP($A150,'Annex 2 EHV charges'!$D:$O,9,FALSE)=0,"",VLOOKUP($A150,'Annex 2 EHV charges'!$D:$O,9,FALSE)),"")</f>
        <v/>
      </c>
      <c r="F150" s="103" t="str">
        <f>IFERROR(IF(VLOOKUP($A150,'Annex 2 EHV charges'!$D:$O,10,FALSE)=0,"",VLOOKUP($A150,'Annex 2 EHV charges'!$D:$O,10,FALSE)),"")</f>
        <v/>
      </c>
      <c r="G150" s="104" t="str">
        <f>IFERROR(IF(VLOOKUP($A150,'Annex 2 EHV charges'!$D:$O,11,FALSE)=0,"",VLOOKUP($A150,'Annex 2 EHV charges'!$D:$O,11,FALSE)),"")</f>
        <v/>
      </c>
      <c r="H150" s="104" t="str">
        <f>IFERROR(IF(VLOOKUP($A150,'Annex 2 EHV charges'!$D:$O,12,FALSE)=0,"",VLOOKUP($A150,'Annex 2 EHV charges'!$D:$O,12,FALSE)),"")</f>
        <v/>
      </c>
    </row>
    <row r="151" spans="1:8" ht="12.75" customHeight="1">
      <c r="A151" s="101"/>
      <c r="B151" s="100"/>
      <c r="C151" s="101"/>
      <c r="D151" s="100"/>
      <c r="E151" s="102" t="str">
        <f>IFERROR(IF(VLOOKUP($A151,'Annex 2 EHV charges'!$D:$O,9,FALSE)=0,"",VLOOKUP($A151,'Annex 2 EHV charges'!$D:$O,9,FALSE)),"")</f>
        <v/>
      </c>
      <c r="F151" s="103" t="str">
        <f>IFERROR(IF(VLOOKUP($A151,'Annex 2 EHV charges'!$D:$O,10,FALSE)=0,"",VLOOKUP($A151,'Annex 2 EHV charges'!$D:$O,10,FALSE)),"")</f>
        <v/>
      </c>
      <c r="G151" s="104" t="str">
        <f>IFERROR(IF(VLOOKUP($A151,'Annex 2 EHV charges'!$D:$O,11,FALSE)=0,"",VLOOKUP($A151,'Annex 2 EHV charges'!$D:$O,11,FALSE)),"")</f>
        <v/>
      </c>
      <c r="H151" s="104" t="str">
        <f>IFERROR(IF(VLOOKUP($A151,'Annex 2 EHV charges'!$D:$O,12,FALSE)=0,"",VLOOKUP($A151,'Annex 2 EHV charges'!$D:$O,12,FALSE)),"")</f>
        <v/>
      </c>
    </row>
    <row r="152" spans="1:8">
      <c r="A152" s="101"/>
      <c r="B152" s="100"/>
      <c r="C152" s="101"/>
      <c r="D152" s="100"/>
      <c r="E152" s="102" t="str">
        <f>IFERROR(IF(VLOOKUP($A152,'Annex 2 EHV charges'!$D:$O,9,FALSE)=0,"",VLOOKUP($A152,'Annex 2 EHV charges'!$D:$O,9,FALSE)),"")</f>
        <v/>
      </c>
      <c r="F152" s="103" t="str">
        <f>IFERROR(IF(VLOOKUP($A152,'Annex 2 EHV charges'!$D:$O,10,FALSE)=0,"",VLOOKUP($A152,'Annex 2 EHV charges'!$D:$O,10,FALSE)),"")</f>
        <v/>
      </c>
      <c r="G152" s="104" t="str">
        <f>IFERROR(IF(VLOOKUP($A152,'Annex 2 EHV charges'!$D:$O,11,FALSE)=0,"",VLOOKUP($A152,'Annex 2 EHV charges'!$D:$O,11,FALSE)),"")</f>
        <v/>
      </c>
      <c r="H152" s="104" t="str">
        <f>IFERROR(IF(VLOOKUP($A152,'Annex 2 EHV charges'!$D:$O,12,FALSE)=0,"",VLOOKUP($A152,'Annex 2 EHV charges'!$D:$O,12,FALSE)),"")</f>
        <v/>
      </c>
    </row>
    <row r="153" spans="1:8">
      <c r="A153" s="101"/>
      <c r="B153" s="100"/>
      <c r="C153" s="101"/>
      <c r="D153" s="100"/>
      <c r="E153" s="102" t="str">
        <f>IFERROR(IF(VLOOKUP($A153,'Annex 2 EHV charges'!$D:$O,9,FALSE)=0,"",VLOOKUP($A153,'Annex 2 EHV charges'!$D:$O,9,FALSE)),"")</f>
        <v/>
      </c>
      <c r="F153" s="103" t="str">
        <f>IFERROR(IF(VLOOKUP($A153,'Annex 2 EHV charges'!$D:$O,10,FALSE)=0,"",VLOOKUP($A153,'Annex 2 EHV charges'!$D:$O,10,FALSE)),"")</f>
        <v/>
      </c>
      <c r="G153" s="104" t="str">
        <f>IFERROR(IF(VLOOKUP($A153,'Annex 2 EHV charges'!$D:$O,11,FALSE)=0,"",VLOOKUP($A153,'Annex 2 EHV charges'!$D:$O,11,FALSE)),"")</f>
        <v/>
      </c>
      <c r="H153" s="104" t="str">
        <f>IFERROR(IF(VLOOKUP($A153,'Annex 2 EHV charges'!$D:$O,12,FALSE)=0,"",VLOOKUP($A153,'Annex 2 EHV charges'!$D:$O,12,FALSE)),"")</f>
        <v/>
      </c>
    </row>
    <row r="154" spans="1:8">
      <c r="A154" s="101"/>
      <c r="B154" s="100"/>
      <c r="C154" s="101"/>
      <c r="D154" s="100"/>
      <c r="E154" s="102" t="str">
        <f>IFERROR(IF(VLOOKUP($A154,'Annex 2 EHV charges'!$D:$O,9,FALSE)=0,"",VLOOKUP($A154,'Annex 2 EHV charges'!$D:$O,9,FALSE)),"")</f>
        <v/>
      </c>
      <c r="F154" s="103" t="str">
        <f>IFERROR(IF(VLOOKUP($A154,'Annex 2 EHV charges'!$D:$O,10,FALSE)=0,"",VLOOKUP($A154,'Annex 2 EHV charges'!$D:$O,10,FALSE)),"")</f>
        <v/>
      </c>
      <c r="G154" s="104" t="str">
        <f>IFERROR(IF(VLOOKUP($A154,'Annex 2 EHV charges'!$D:$O,11,FALSE)=0,"",VLOOKUP($A154,'Annex 2 EHV charges'!$D:$O,11,FALSE)),"")</f>
        <v/>
      </c>
      <c r="H154" s="104" t="str">
        <f>IFERROR(IF(VLOOKUP($A154,'Annex 2 EHV charges'!$D:$O,12,FALSE)=0,"",VLOOKUP($A154,'Annex 2 EHV charges'!$D:$O,12,FALSE)),"")</f>
        <v/>
      </c>
    </row>
    <row r="155" spans="1:8">
      <c r="A155" s="101"/>
      <c r="B155" s="100"/>
      <c r="C155" s="101"/>
      <c r="D155" s="100"/>
      <c r="E155" s="102" t="str">
        <f>IFERROR(IF(VLOOKUP($A155,'Annex 2 EHV charges'!$D:$O,9,FALSE)=0,"",VLOOKUP($A155,'Annex 2 EHV charges'!$D:$O,9,FALSE)),"")</f>
        <v/>
      </c>
      <c r="F155" s="103" t="str">
        <f>IFERROR(IF(VLOOKUP($A155,'Annex 2 EHV charges'!$D:$O,10,FALSE)=0,"",VLOOKUP($A155,'Annex 2 EHV charges'!$D:$O,10,FALSE)),"")</f>
        <v/>
      </c>
      <c r="G155" s="104" t="str">
        <f>IFERROR(IF(VLOOKUP($A155,'Annex 2 EHV charges'!$D:$O,11,FALSE)=0,"",VLOOKUP($A155,'Annex 2 EHV charges'!$D:$O,11,FALSE)),"")</f>
        <v/>
      </c>
      <c r="H155" s="104" t="str">
        <f>IFERROR(IF(VLOOKUP($A155,'Annex 2 EHV charges'!$D:$O,12,FALSE)=0,"",VLOOKUP($A155,'Annex 2 EHV charges'!$D:$O,12,FALSE)),"")</f>
        <v/>
      </c>
    </row>
    <row r="156" spans="1:8">
      <c r="A156" s="101"/>
      <c r="B156" s="100"/>
      <c r="C156" s="101"/>
      <c r="D156" s="100"/>
      <c r="E156" s="102" t="str">
        <f>IFERROR(IF(VLOOKUP($A156,'Annex 2 EHV charges'!$D:$O,9,FALSE)=0,"",VLOOKUP($A156,'Annex 2 EHV charges'!$D:$O,9,FALSE)),"")</f>
        <v/>
      </c>
      <c r="F156" s="103" t="str">
        <f>IFERROR(IF(VLOOKUP($A156,'Annex 2 EHV charges'!$D:$O,10,FALSE)=0,"",VLOOKUP($A156,'Annex 2 EHV charges'!$D:$O,10,FALSE)),"")</f>
        <v/>
      </c>
      <c r="G156" s="104" t="str">
        <f>IFERROR(IF(VLOOKUP($A156,'Annex 2 EHV charges'!$D:$O,11,FALSE)=0,"",VLOOKUP($A156,'Annex 2 EHV charges'!$D:$O,11,FALSE)),"")</f>
        <v/>
      </c>
      <c r="H156" s="104" t="str">
        <f>IFERROR(IF(VLOOKUP($A156,'Annex 2 EHV charges'!$D:$O,12,FALSE)=0,"",VLOOKUP($A156,'Annex 2 EHV charges'!$D:$O,12,FALSE)),"")</f>
        <v/>
      </c>
    </row>
    <row r="157" spans="1:8">
      <c r="A157" s="101"/>
      <c r="B157" s="100"/>
      <c r="C157" s="101"/>
      <c r="D157" s="100"/>
      <c r="E157" s="102" t="str">
        <f>IFERROR(IF(VLOOKUP($A157,'Annex 2 EHV charges'!$D:$O,9,FALSE)=0,"",VLOOKUP($A157,'Annex 2 EHV charges'!$D:$O,9,FALSE)),"")</f>
        <v/>
      </c>
      <c r="F157" s="103" t="str">
        <f>IFERROR(IF(VLOOKUP($A157,'Annex 2 EHV charges'!$D:$O,10,FALSE)=0,"",VLOOKUP($A157,'Annex 2 EHV charges'!$D:$O,10,FALSE)),"")</f>
        <v/>
      </c>
      <c r="G157" s="104" t="str">
        <f>IFERROR(IF(VLOOKUP($A157,'Annex 2 EHV charges'!$D:$O,11,FALSE)=0,"",VLOOKUP($A157,'Annex 2 EHV charges'!$D:$O,11,FALSE)),"")</f>
        <v/>
      </c>
      <c r="H157" s="104" t="str">
        <f>IFERROR(IF(VLOOKUP($A157,'Annex 2 EHV charges'!$D:$O,12,FALSE)=0,"",VLOOKUP($A157,'Annex 2 EHV charges'!$D:$O,12,FALSE)),"")</f>
        <v/>
      </c>
    </row>
    <row r="158" spans="1:8">
      <c r="A158" s="101"/>
      <c r="B158" s="100"/>
      <c r="C158" s="101"/>
      <c r="D158" s="100"/>
      <c r="E158" s="102" t="str">
        <f>IFERROR(IF(VLOOKUP($A158,'Annex 2 EHV charges'!$D:$O,9,FALSE)=0,"",VLOOKUP($A158,'Annex 2 EHV charges'!$D:$O,9,FALSE)),"")</f>
        <v/>
      </c>
      <c r="F158" s="103" t="str">
        <f>IFERROR(IF(VLOOKUP($A158,'Annex 2 EHV charges'!$D:$O,10,FALSE)=0,"",VLOOKUP($A158,'Annex 2 EHV charges'!$D:$O,10,FALSE)),"")</f>
        <v/>
      </c>
      <c r="G158" s="104" t="str">
        <f>IFERROR(IF(VLOOKUP($A158,'Annex 2 EHV charges'!$D:$O,11,FALSE)=0,"",VLOOKUP($A158,'Annex 2 EHV charges'!$D:$O,11,FALSE)),"")</f>
        <v/>
      </c>
      <c r="H158" s="104" t="str">
        <f>IFERROR(IF(VLOOKUP($A158,'Annex 2 EHV charges'!$D:$O,12,FALSE)=0,"",VLOOKUP($A158,'Annex 2 EHV charges'!$D:$O,12,FALSE)),"")</f>
        <v/>
      </c>
    </row>
    <row r="159" spans="1:8">
      <c r="A159" s="101"/>
      <c r="B159" s="100"/>
      <c r="C159" s="101"/>
      <c r="D159" s="100"/>
      <c r="E159" s="102" t="str">
        <f>IFERROR(IF(VLOOKUP($A159,'Annex 2 EHV charges'!$D:$O,9,FALSE)=0,"",VLOOKUP($A159,'Annex 2 EHV charges'!$D:$O,9,FALSE)),"")</f>
        <v/>
      </c>
      <c r="F159" s="103" t="str">
        <f>IFERROR(IF(VLOOKUP($A159,'Annex 2 EHV charges'!$D:$O,10,FALSE)=0,"",VLOOKUP($A159,'Annex 2 EHV charges'!$D:$O,10,FALSE)),"")</f>
        <v/>
      </c>
      <c r="G159" s="104" t="str">
        <f>IFERROR(IF(VLOOKUP($A159,'Annex 2 EHV charges'!$D:$O,11,FALSE)=0,"",VLOOKUP($A159,'Annex 2 EHV charges'!$D:$O,11,FALSE)),"")</f>
        <v/>
      </c>
      <c r="H159" s="104" t="str">
        <f>IFERROR(IF(VLOOKUP($A159,'Annex 2 EHV charges'!$D:$O,12,FALSE)=0,"",VLOOKUP($A159,'Annex 2 EHV charges'!$D:$O,12,FALSE)),"")</f>
        <v/>
      </c>
    </row>
    <row r="160" spans="1:8">
      <c r="A160" s="101"/>
      <c r="B160" s="100"/>
      <c r="C160" s="101"/>
      <c r="D160" s="100"/>
      <c r="E160" s="102" t="str">
        <f>IFERROR(IF(VLOOKUP($A160,'Annex 2 EHV charges'!$D:$O,9,FALSE)=0,"",VLOOKUP($A160,'Annex 2 EHV charges'!$D:$O,9,FALSE)),"")</f>
        <v/>
      </c>
      <c r="F160" s="103" t="str">
        <f>IFERROR(IF(VLOOKUP($A160,'Annex 2 EHV charges'!$D:$O,10,FALSE)=0,"",VLOOKUP($A160,'Annex 2 EHV charges'!$D:$O,10,FALSE)),"")</f>
        <v/>
      </c>
      <c r="G160" s="104" t="str">
        <f>IFERROR(IF(VLOOKUP($A160,'Annex 2 EHV charges'!$D:$O,11,FALSE)=0,"",VLOOKUP($A160,'Annex 2 EHV charges'!$D:$O,11,FALSE)),"")</f>
        <v/>
      </c>
      <c r="H160" s="104" t="str">
        <f>IFERROR(IF(VLOOKUP($A160,'Annex 2 EHV charges'!$D:$O,12,FALSE)=0,"",VLOOKUP($A160,'Annex 2 EHV charges'!$D:$O,12,FALSE)),"")</f>
        <v/>
      </c>
    </row>
    <row r="161" spans="1:8">
      <c r="A161" s="101"/>
      <c r="B161" s="100"/>
      <c r="C161" s="101"/>
      <c r="D161" s="100"/>
      <c r="E161" s="102" t="str">
        <f>IFERROR(IF(VLOOKUP($A161,'Annex 2 EHV charges'!$D:$O,9,FALSE)=0,"",VLOOKUP($A161,'Annex 2 EHV charges'!$D:$O,9,FALSE)),"")</f>
        <v/>
      </c>
      <c r="F161" s="103" t="str">
        <f>IFERROR(IF(VLOOKUP($A161,'Annex 2 EHV charges'!$D:$O,10,FALSE)=0,"",VLOOKUP($A161,'Annex 2 EHV charges'!$D:$O,10,FALSE)),"")</f>
        <v/>
      </c>
      <c r="G161" s="104" t="str">
        <f>IFERROR(IF(VLOOKUP($A161,'Annex 2 EHV charges'!$D:$O,11,FALSE)=0,"",VLOOKUP($A161,'Annex 2 EHV charges'!$D:$O,11,FALSE)),"")</f>
        <v/>
      </c>
      <c r="H161" s="104" t="str">
        <f>IFERROR(IF(VLOOKUP($A161,'Annex 2 EHV charges'!$D:$O,12,FALSE)=0,"",VLOOKUP($A161,'Annex 2 EHV charges'!$D:$O,12,FALSE)),"")</f>
        <v/>
      </c>
    </row>
    <row r="162" spans="1:8">
      <c r="A162" s="101"/>
      <c r="B162" s="100"/>
      <c r="C162" s="101"/>
      <c r="D162" s="100"/>
      <c r="E162" s="102" t="str">
        <f>IFERROR(IF(VLOOKUP($A162,'Annex 2 EHV charges'!$D:$O,9,FALSE)=0,"",VLOOKUP($A162,'Annex 2 EHV charges'!$D:$O,9,FALSE)),"")</f>
        <v/>
      </c>
      <c r="F162" s="103" t="str">
        <f>IFERROR(IF(VLOOKUP($A162,'Annex 2 EHV charges'!$D:$O,10,FALSE)=0,"",VLOOKUP($A162,'Annex 2 EHV charges'!$D:$O,10,FALSE)),"")</f>
        <v/>
      </c>
      <c r="G162" s="104" t="str">
        <f>IFERROR(IF(VLOOKUP($A162,'Annex 2 EHV charges'!$D:$O,11,FALSE)=0,"",VLOOKUP($A162,'Annex 2 EHV charges'!$D:$O,11,FALSE)),"")</f>
        <v/>
      </c>
      <c r="H162" s="104" t="str">
        <f>IFERROR(IF(VLOOKUP($A162,'Annex 2 EHV charges'!$D:$O,12,FALSE)=0,"",VLOOKUP($A162,'Annex 2 EHV charges'!$D:$O,12,FALSE)),"")</f>
        <v/>
      </c>
    </row>
    <row r="163" spans="1:8">
      <c r="A163" s="101"/>
      <c r="B163" s="100"/>
      <c r="C163" s="101"/>
      <c r="D163" s="100"/>
      <c r="E163" s="102" t="str">
        <f>IFERROR(IF(VLOOKUP($A163,'Annex 2 EHV charges'!$D:$O,9,FALSE)=0,"",VLOOKUP($A163,'Annex 2 EHV charges'!$D:$O,9,FALSE)),"")</f>
        <v/>
      </c>
      <c r="F163" s="103" t="str">
        <f>IFERROR(IF(VLOOKUP($A163,'Annex 2 EHV charges'!$D:$O,10,FALSE)=0,"",VLOOKUP($A163,'Annex 2 EHV charges'!$D:$O,10,FALSE)),"")</f>
        <v/>
      </c>
      <c r="G163" s="104" t="str">
        <f>IFERROR(IF(VLOOKUP($A163,'Annex 2 EHV charges'!$D:$O,11,FALSE)=0,"",VLOOKUP($A163,'Annex 2 EHV charges'!$D:$O,11,FALSE)),"")</f>
        <v/>
      </c>
      <c r="H163" s="104" t="str">
        <f>IFERROR(IF(VLOOKUP($A163,'Annex 2 EHV charges'!$D:$O,12,FALSE)=0,"",VLOOKUP($A163,'Annex 2 EHV charges'!$D:$O,12,FALSE)),"")</f>
        <v/>
      </c>
    </row>
    <row r="164" spans="1:8">
      <c r="A164" s="101"/>
      <c r="B164" s="100"/>
      <c r="C164" s="101"/>
      <c r="D164" s="100"/>
      <c r="E164" s="102" t="str">
        <f>IFERROR(IF(VLOOKUP($A164,'Annex 2 EHV charges'!$D:$O,9,FALSE)=0,"",VLOOKUP($A164,'Annex 2 EHV charges'!$D:$O,9,FALSE)),"")</f>
        <v/>
      </c>
      <c r="F164" s="103" t="str">
        <f>IFERROR(IF(VLOOKUP($A164,'Annex 2 EHV charges'!$D:$O,10,FALSE)=0,"",VLOOKUP($A164,'Annex 2 EHV charges'!$D:$O,10,FALSE)),"")</f>
        <v/>
      </c>
      <c r="G164" s="104" t="str">
        <f>IFERROR(IF(VLOOKUP($A164,'Annex 2 EHV charges'!$D:$O,11,FALSE)=0,"",VLOOKUP($A164,'Annex 2 EHV charges'!$D:$O,11,FALSE)),"")</f>
        <v/>
      </c>
      <c r="H164" s="104" t="str">
        <f>IFERROR(IF(VLOOKUP($A164,'Annex 2 EHV charges'!$D:$O,12,FALSE)=0,"",VLOOKUP($A164,'Annex 2 EHV charges'!$D:$O,12,FALSE)),"")</f>
        <v/>
      </c>
    </row>
    <row r="165" spans="1:8">
      <c r="A165" s="101"/>
      <c r="B165" s="100"/>
      <c r="C165" s="101"/>
      <c r="D165" s="100"/>
      <c r="E165" s="102" t="str">
        <f>IFERROR(IF(VLOOKUP($A165,'Annex 2 EHV charges'!$D:$O,9,FALSE)=0,"",VLOOKUP($A165,'Annex 2 EHV charges'!$D:$O,9,FALSE)),"")</f>
        <v/>
      </c>
      <c r="F165" s="103" t="str">
        <f>IFERROR(IF(VLOOKUP($A165,'Annex 2 EHV charges'!$D:$O,10,FALSE)=0,"",VLOOKUP($A165,'Annex 2 EHV charges'!$D:$O,10,FALSE)),"")</f>
        <v/>
      </c>
      <c r="G165" s="104" t="str">
        <f>IFERROR(IF(VLOOKUP($A165,'Annex 2 EHV charges'!$D:$O,11,FALSE)=0,"",VLOOKUP($A165,'Annex 2 EHV charges'!$D:$O,11,FALSE)),"")</f>
        <v/>
      </c>
      <c r="H165" s="104" t="str">
        <f>IFERROR(IF(VLOOKUP($A165,'Annex 2 EHV charges'!$D:$O,12,FALSE)=0,"",VLOOKUP($A165,'Annex 2 EHV charges'!$D:$O,12,FALSE)),"")</f>
        <v/>
      </c>
    </row>
    <row r="166" spans="1:8">
      <c r="A166" s="101"/>
      <c r="B166" s="100"/>
      <c r="C166" s="101"/>
      <c r="D166" s="100"/>
      <c r="E166" s="102" t="str">
        <f>IFERROR(IF(VLOOKUP($A166,'Annex 2 EHV charges'!$D:$O,9,FALSE)=0,"",VLOOKUP($A166,'Annex 2 EHV charges'!$D:$O,9,FALSE)),"")</f>
        <v/>
      </c>
      <c r="F166" s="103" t="str">
        <f>IFERROR(IF(VLOOKUP($A166,'Annex 2 EHV charges'!$D:$O,10,FALSE)=0,"",VLOOKUP($A166,'Annex 2 EHV charges'!$D:$O,10,FALSE)),"")</f>
        <v/>
      </c>
      <c r="G166" s="104" t="str">
        <f>IFERROR(IF(VLOOKUP($A166,'Annex 2 EHV charges'!$D:$O,11,FALSE)=0,"",VLOOKUP($A166,'Annex 2 EHV charges'!$D:$O,11,FALSE)),"")</f>
        <v/>
      </c>
      <c r="H166" s="104" t="str">
        <f>IFERROR(IF(VLOOKUP($A166,'Annex 2 EHV charges'!$D:$O,12,FALSE)=0,"",VLOOKUP($A166,'Annex 2 EHV charges'!$D:$O,12,FALSE)),"")</f>
        <v/>
      </c>
    </row>
    <row r="167" spans="1:8">
      <c r="A167" s="101"/>
      <c r="B167" s="100"/>
      <c r="C167" s="101"/>
      <c r="D167" s="100"/>
      <c r="E167" s="102" t="str">
        <f>IFERROR(IF(VLOOKUP($A167,'Annex 2 EHV charges'!$D:$O,9,FALSE)=0,"",VLOOKUP($A167,'Annex 2 EHV charges'!$D:$O,9,FALSE)),"")</f>
        <v/>
      </c>
      <c r="F167" s="103" t="str">
        <f>IFERROR(IF(VLOOKUP($A167,'Annex 2 EHV charges'!$D:$O,10,FALSE)=0,"",VLOOKUP($A167,'Annex 2 EHV charges'!$D:$O,10,FALSE)),"")</f>
        <v/>
      </c>
      <c r="G167" s="104" t="str">
        <f>IFERROR(IF(VLOOKUP($A167,'Annex 2 EHV charges'!$D:$O,11,FALSE)=0,"",VLOOKUP($A167,'Annex 2 EHV charges'!$D:$O,11,FALSE)),"")</f>
        <v/>
      </c>
      <c r="H167" s="104" t="str">
        <f>IFERROR(IF(VLOOKUP($A167,'Annex 2 EHV charges'!$D:$O,12,FALSE)=0,"",VLOOKUP($A167,'Annex 2 EHV charges'!$D:$O,12,FALSE)),"")</f>
        <v/>
      </c>
    </row>
    <row r="168" spans="1:8">
      <c r="A168" s="101"/>
      <c r="B168" s="100"/>
      <c r="C168" s="101"/>
      <c r="D168" s="100"/>
      <c r="E168" s="102" t="str">
        <f>IFERROR(IF(VLOOKUP($A168,'Annex 2 EHV charges'!$D:$O,9,FALSE)=0,"",VLOOKUP($A168,'Annex 2 EHV charges'!$D:$O,9,FALSE)),"")</f>
        <v/>
      </c>
      <c r="F168" s="103" t="str">
        <f>IFERROR(IF(VLOOKUP($A168,'Annex 2 EHV charges'!$D:$O,10,FALSE)=0,"",VLOOKUP($A168,'Annex 2 EHV charges'!$D:$O,10,FALSE)),"")</f>
        <v/>
      </c>
      <c r="G168" s="104" t="str">
        <f>IFERROR(IF(VLOOKUP($A168,'Annex 2 EHV charges'!$D:$O,11,FALSE)=0,"",VLOOKUP($A168,'Annex 2 EHV charges'!$D:$O,11,FALSE)),"")</f>
        <v/>
      </c>
      <c r="H168" s="104" t="str">
        <f>IFERROR(IF(VLOOKUP($A168,'Annex 2 EHV charges'!$D:$O,12,FALSE)=0,"",VLOOKUP($A168,'Annex 2 EHV charges'!$D:$O,12,FALSE)),"")</f>
        <v/>
      </c>
    </row>
    <row r="169" spans="1:8">
      <c r="A169" s="101"/>
      <c r="B169" s="100"/>
      <c r="C169" s="101"/>
      <c r="D169" s="100"/>
      <c r="E169" s="102" t="str">
        <f>IFERROR(IF(VLOOKUP($A169,'Annex 2 EHV charges'!$D:$O,9,FALSE)=0,"",VLOOKUP($A169,'Annex 2 EHV charges'!$D:$O,9,FALSE)),"")</f>
        <v/>
      </c>
      <c r="F169" s="103" t="str">
        <f>IFERROR(IF(VLOOKUP($A169,'Annex 2 EHV charges'!$D:$O,10,FALSE)=0,"",VLOOKUP($A169,'Annex 2 EHV charges'!$D:$O,10,FALSE)),"")</f>
        <v/>
      </c>
      <c r="G169" s="104" t="str">
        <f>IFERROR(IF(VLOOKUP($A169,'Annex 2 EHV charges'!$D:$O,11,FALSE)=0,"",VLOOKUP($A169,'Annex 2 EHV charges'!$D:$O,11,FALSE)),"")</f>
        <v/>
      </c>
      <c r="H169" s="104" t="str">
        <f>IFERROR(IF(VLOOKUP($A169,'Annex 2 EHV charges'!$D:$O,12,FALSE)=0,"",VLOOKUP($A169,'Annex 2 EHV charges'!$D:$O,12,FALSE)),"")</f>
        <v/>
      </c>
    </row>
    <row r="170" spans="1:8">
      <c r="A170" s="101"/>
      <c r="B170" s="100"/>
      <c r="C170" s="101"/>
      <c r="D170" s="100"/>
      <c r="E170" s="102" t="str">
        <f>IFERROR(IF(VLOOKUP($A170,'Annex 2 EHV charges'!$D:$O,9,FALSE)=0,"",VLOOKUP($A170,'Annex 2 EHV charges'!$D:$O,9,FALSE)),"")</f>
        <v/>
      </c>
      <c r="F170" s="103" t="str">
        <f>IFERROR(IF(VLOOKUP($A170,'Annex 2 EHV charges'!$D:$O,10,FALSE)=0,"",VLOOKUP($A170,'Annex 2 EHV charges'!$D:$O,10,FALSE)),"")</f>
        <v/>
      </c>
      <c r="G170" s="104" t="str">
        <f>IFERROR(IF(VLOOKUP($A170,'Annex 2 EHV charges'!$D:$O,11,FALSE)=0,"",VLOOKUP($A170,'Annex 2 EHV charges'!$D:$O,11,FALSE)),"")</f>
        <v/>
      </c>
      <c r="H170" s="104" t="str">
        <f>IFERROR(IF(VLOOKUP($A170,'Annex 2 EHV charges'!$D:$O,12,FALSE)=0,"",VLOOKUP($A170,'Annex 2 EHV charges'!$D:$O,12,FALSE)),"")</f>
        <v/>
      </c>
    </row>
    <row r="171" spans="1:8">
      <c r="A171" s="101"/>
      <c r="B171" s="100"/>
      <c r="C171" s="101"/>
      <c r="D171" s="100"/>
      <c r="E171" s="102" t="str">
        <f>IFERROR(IF(VLOOKUP($A171,'Annex 2 EHV charges'!$D:$O,9,FALSE)=0,"",VLOOKUP($A171,'Annex 2 EHV charges'!$D:$O,9,FALSE)),"")</f>
        <v/>
      </c>
      <c r="F171" s="103" t="str">
        <f>IFERROR(IF(VLOOKUP($A171,'Annex 2 EHV charges'!$D:$O,10,FALSE)=0,"",VLOOKUP($A171,'Annex 2 EHV charges'!$D:$O,10,FALSE)),"")</f>
        <v/>
      </c>
      <c r="G171" s="104" t="str">
        <f>IFERROR(IF(VLOOKUP($A171,'Annex 2 EHV charges'!$D:$O,11,FALSE)=0,"",VLOOKUP($A171,'Annex 2 EHV charges'!$D:$O,11,FALSE)),"")</f>
        <v/>
      </c>
      <c r="H171" s="104" t="str">
        <f>IFERROR(IF(VLOOKUP($A171,'Annex 2 EHV charges'!$D:$O,12,FALSE)=0,"",VLOOKUP($A171,'Annex 2 EHV charges'!$D:$O,12,FALSE)),"")</f>
        <v/>
      </c>
    </row>
    <row r="172" spans="1:8">
      <c r="A172" s="101"/>
      <c r="B172" s="100"/>
      <c r="C172" s="101"/>
      <c r="D172" s="100"/>
      <c r="E172" s="102" t="str">
        <f>IFERROR(IF(VLOOKUP($A172,'Annex 2 EHV charges'!$D:$O,9,FALSE)=0,"",VLOOKUP($A172,'Annex 2 EHV charges'!$D:$O,9,FALSE)),"")</f>
        <v/>
      </c>
      <c r="F172" s="103" t="str">
        <f>IFERROR(IF(VLOOKUP($A172,'Annex 2 EHV charges'!$D:$O,10,FALSE)=0,"",VLOOKUP($A172,'Annex 2 EHV charges'!$D:$O,10,FALSE)),"")</f>
        <v/>
      </c>
      <c r="G172" s="104" t="str">
        <f>IFERROR(IF(VLOOKUP($A172,'Annex 2 EHV charges'!$D:$O,11,FALSE)=0,"",VLOOKUP($A172,'Annex 2 EHV charges'!$D:$O,11,FALSE)),"")</f>
        <v/>
      </c>
      <c r="H172" s="104" t="str">
        <f>IFERROR(IF(VLOOKUP($A172,'Annex 2 EHV charges'!$D:$O,12,FALSE)=0,"",VLOOKUP($A172,'Annex 2 EHV charges'!$D:$O,12,FALSE)),"")</f>
        <v/>
      </c>
    </row>
    <row r="173" spans="1:8">
      <c r="A173" s="101"/>
      <c r="B173" s="100"/>
      <c r="C173" s="101"/>
      <c r="D173" s="100"/>
      <c r="E173" s="102" t="str">
        <f>IFERROR(IF(VLOOKUP($A173,'Annex 2 EHV charges'!$D:$O,9,FALSE)=0,"",VLOOKUP($A173,'Annex 2 EHV charges'!$D:$O,9,FALSE)),"")</f>
        <v/>
      </c>
      <c r="F173" s="103" t="str">
        <f>IFERROR(IF(VLOOKUP($A173,'Annex 2 EHV charges'!$D:$O,10,FALSE)=0,"",VLOOKUP($A173,'Annex 2 EHV charges'!$D:$O,10,FALSE)),"")</f>
        <v/>
      </c>
      <c r="G173" s="104" t="str">
        <f>IFERROR(IF(VLOOKUP($A173,'Annex 2 EHV charges'!$D:$O,11,FALSE)=0,"",VLOOKUP($A173,'Annex 2 EHV charges'!$D:$O,11,FALSE)),"")</f>
        <v/>
      </c>
      <c r="H173" s="104" t="str">
        <f>IFERROR(IF(VLOOKUP($A173,'Annex 2 EHV charges'!$D:$O,12,FALSE)=0,"",VLOOKUP($A173,'Annex 2 EHV charges'!$D:$O,12,FALSE)),"")</f>
        <v/>
      </c>
    </row>
    <row r="174" spans="1:8">
      <c r="A174" s="101"/>
      <c r="B174" s="100"/>
      <c r="C174" s="101"/>
      <c r="D174" s="100"/>
      <c r="E174" s="102" t="str">
        <f>IFERROR(IF(VLOOKUP($A174,'Annex 2 EHV charges'!$D:$O,9,FALSE)=0,"",VLOOKUP($A174,'Annex 2 EHV charges'!$D:$O,9,FALSE)),"")</f>
        <v/>
      </c>
      <c r="F174" s="103" t="str">
        <f>IFERROR(IF(VLOOKUP($A174,'Annex 2 EHV charges'!$D:$O,10,FALSE)=0,"",VLOOKUP($A174,'Annex 2 EHV charges'!$D:$O,10,FALSE)),"")</f>
        <v/>
      </c>
      <c r="G174" s="104" t="str">
        <f>IFERROR(IF(VLOOKUP($A174,'Annex 2 EHV charges'!$D:$O,11,FALSE)=0,"",VLOOKUP($A174,'Annex 2 EHV charges'!$D:$O,11,FALSE)),"")</f>
        <v/>
      </c>
      <c r="H174" s="104" t="str">
        <f>IFERROR(IF(VLOOKUP($A174,'Annex 2 EHV charges'!$D:$O,12,FALSE)=0,"",VLOOKUP($A174,'Annex 2 EHV charges'!$D:$O,12,FALSE)),"")</f>
        <v/>
      </c>
    </row>
    <row r="175" spans="1:8">
      <c r="A175" s="101"/>
      <c r="B175" s="100"/>
      <c r="C175" s="101"/>
      <c r="D175" s="100"/>
      <c r="E175" s="102" t="str">
        <f>IFERROR(IF(VLOOKUP($A175,'Annex 2 EHV charges'!$D:$O,9,FALSE)=0,"",VLOOKUP($A175,'Annex 2 EHV charges'!$D:$O,9,FALSE)),"")</f>
        <v/>
      </c>
      <c r="F175" s="103" t="str">
        <f>IFERROR(IF(VLOOKUP($A175,'Annex 2 EHV charges'!$D:$O,10,FALSE)=0,"",VLOOKUP($A175,'Annex 2 EHV charges'!$D:$O,10,FALSE)),"")</f>
        <v/>
      </c>
      <c r="G175" s="104" t="str">
        <f>IFERROR(IF(VLOOKUP($A175,'Annex 2 EHV charges'!$D:$O,11,FALSE)=0,"",VLOOKUP($A175,'Annex 2 EHV charges'!$D:$O,11,FALSE)),"")</f>
        <v/>
      </c>
      <c r="H175" s="104" t="str">
        <f>IFERROR(IF(VLOOKUP($A175,'Annex 2 EHV charges'!$D:$O,12,FALSE)=0,"",VLOOKUP($A175,'Annex 2 EHV charges'!$D:$O,12,FALSE)),"")</f>
        <v/>
      </c>
    </row>
    <row r="176" spans="1:8">
      <c r="A176" s="101"/>
      <c r="B176" s="100"/>
      <c r="C176" s="101"/>
      <c r="D176" s="100"/>
      <c r="E176" s="102" t="str">
        <f>IFERROR(IF(VLOOKUP($A176,'Annex 2 EHV charges'!$D:$O,9,FALSE)=0,"",VLOOKUP($A176,'Annex 2 EHV charges'!$D:$O,9,FALSE)),"")</f>
        <v/>
      </c>
      <c r="F176" s="103" t="str">
        <f>IFERROR(IF(VLOOKUP($A176,'Annex 2 EHV charges'!$D:$O,10,FALSE)=0,"",VLOOKUP($A176,'Annex 2 EHV charges'!$D:$O,10,FALSE)),"")</f>
        <v/>
      </c>
      <c r="G176" s="104" t="str">
        <f>IFERROR(IF(VLOOKUP($A176,'Annex 2 EHV charges'!$D:$O,11,FALSE)=0,"",VLOOKUP($A176,'Annex 2 EHV charges'!$D:$O,11,FALSE)),"")</f>
        <v/>
      </c>
      <c r="H176" s="104" t="str">
        <f>IFERROR(IF(VLOOKUP($A176,'Annex 2 EHV charges'!$D:$O,12,FALSE)=0,"",VLOOKUP($A176,'Annex 2 EHV charges'!$D:$O,12,FALSE)),"")</f>
        <v/>
      </c>
    </row>
    <row r="177" spans="1:8">
      <c r="A177" s="101"/>
      <c r="B177" s="100"/>
      <c r="C177" s="101"/>
      <c r="D177" s="100"/>
      <c r="E177" s="102" t="str">
        <f>IFERROR(IF(VLOOKUP($A177,'Annex 2 EHV charges'!$D:$O,9,FALSE)=0,"",VLOOKUP($A177,'Annex 2 EHV charges'!$D:$O,9,FALSE)),"")</f>
        <v/>
      </c>
      <c r="F177" s="103" t="str">
        <f>IFERROR(IF(VLOOKUP($A177,'Annex 2 EHV charges'!$D:$O,10,FALSE)=0,"",VLOOKUP($A177,'Annex 2 EHV charges'!$D:$O,10,FALSE)),"")</f>
        <v/>
      </c>
      <c r="G177" s="104" t="str">
        <f>IFERROR(IF(VLOOKUP($A177,'Annex 2 EHV charges'!$D:$O,11,FALSE)=0,"",VLOOKUP($A177,'Annex 2 EHV charges'!$D:$O,11,FALSE)),"")</f>
        <v/>
      </c>
      <c r="H177" s="104" t="str">
        <f>IFERROR(IF(VLOOKUP($A177,'Annex 2 EHV charges'!$D:$O,12,FALSE)=0,"",VLOOKUP($A177,'Annex 2 EHV charges'!$D:$O,12,FALSE)),"")</f>
        <v/>
      </c>
    </row>
    <row r="178" spans="1:8">
      <c r="A178" s="101"/>
      <c r="B178" s="100"/>
      <c r="C178" s="101"/>
      <c r="D178" s="100"/>
      <c r="E178" s="102" t="str">
        <f>IFERROR(IF(VLOOKUP($A178,'Annex 2 EHV charges'!$D:$O,9,FALSE)=0,"",VLOOKUP($A178,'Annex 2 EHV charges'!$D:$O,9,FALSE)),"")</f>
        <v/>
      </c>
      <c r="F178" s="103" t="str">
        <f>IFERROR(IF(VLOOKUP($A178,'Annex 2 EHV charges'!$D:$O,10,FALSE)=0,"",VLOOKUP($A178,'Annex 2 EHV charges'!$D:$O,10,FALSE)),"")</f>
        <v/>
      </c>
      <c r="G178" s="104" t="str">
        <f>IFERROR(IF(VLOOKUP($A178,'Annex 2 EHV charges'!$D:$O,11,FALSE)=0,"",VLOOKUP($A178,'Annex 2 EHV charges'!$D:$O,11,FALSE)),"")</f>
        <v/>
      </c>
      <c r="H178" s="104" t="str">
        <f>IFERROR(IF(VLOOKUP($A178,'Annex 2 EHV charges'!$D:$O,12,FALSE)=0,"",VLOOKUP($A178,'Annex 2 EHV charges'!$D:$O,12,FALSE)),"")</f>
        <v/>
      </c>
    </row>
    <row r="179" spans="1:8">
      <c r="A179" s="101"/>
      <c r="B179" s="100"/>
      <c r="C179" s="101"/>
      <c r="D179" s="100"/>
      <c r="E179" s="102" t="str">
        <f>IFERROR(IF(VLOOKUP($A179,'Annex 2 EHV charges'!$D:$O,9,FALSE)=0,"",VLOOKUP($A179,'Annex 2 EHV charges'!$D:$O,9,FALSE)),"")</f>
        <v/>
      </c>
      <c r="F179" s="103" t="str">
        <f>IFERROR(IF(VLOOKUP($A179,'Annex 2 EHV charges'!$D:$O,10,FALSE)=0,"",VLOOKUP($A179,'Annex 2 EHV charges'!$D:$O,10,FALSE)),"")</f>
        <v/>
      </c>
      <c r="G179" s="104" t="str">
        <f>IFERROR(IF(VLOOKUP($A179,'Annex 2 EHV charges'!$D:$O,11,FALSE)=0,"",VLOOKUP($A179,'Annex 2 EHV charges'!$D:$O,11,FALSE)),"")</f>
        <v/>
      </c>
      <c r="H179" s="104" t="str">
        <f>IFERROR(IF(VLOOKUP($A179,'Annex 2 EHV charges'!$D:$O,12,FALSE)=0,"",VLOOKUP($A179,'Annex 2 EHV charges'!$D:$O,12,FALSE)),"")</f>
        <v/>
      </c>
    </row>
    <row r="180" spans="1:8">
      <c r="A180" s="101"/>
      <c r="B180" s="100"/>
      <c r="C180" s="101"/>
      <c r="D180" s="100"/>
      <c r="E180" s="102" t="str">
        <f>IFERROR(IF(VLOOKUP($A180,'Annex 2 EHV charges'!$D:$O,9,FALSE)=0,"",VLOOKUP($A180,'Annex 2 EHV charges'!$D:$O,9,FALSE)),"")</f>
        <v/>
      </c>
      <c r="F180" s="103" t="str">
        <f>IFERROR(IF(VLOOKUP($A180,'Annex 2 EHV charges'!$D:$O,10,FALSE)=0,"",VLOOKUP($A180,'Annex 2 EHV charges'!$D:$O,10,FALSE)),"")</f>
        <v/>
      </c>
      <c r="G180" s="104" t="str">
        <f>IFERROR(IF(VLOOKUP($A180,'Annex 2 EHV charges'!$D:$O,11,FALSE)=0,"",VLOOKUP($A180,'Annex 2 EHV charges'!$D:$O,11,FALSE)),"")</f>
        <v/>
      </c>
      <c r="H180" s="104" t="str">
        <f>IFERROR(IF(VLOOKUP($A180,'Annex 2 EHV charges'!$D:$O,12,FALSE)=0,"",VLOOKUP($A180,'Annex 2 EHV charges'!$D:$O,12,FALSE)),"")</f>
        <v/>
      </c>
    </row>
    <row r="181" spans="1:8">
      <c r="A181" s="101"/>
      <c r="B181" s="100"/>
      <c r="C181" s="101"/>
      <c r="D181" s="100"/>
      <c r="E181" s="102" t="str">
        <f>IFERROR(IF(VLOOKUP($A181,'Annex 2 EHV charges'!$D:$O,9,FALSE)=0,"",VLOOKUP($A181,'Annex 2 EHV charges'!$D:$O,9,FALSE)),"")</f>
        <v/>
      </c>
      <c r="F181" s="103" t="str">
        <f>IFERROR(IF(VLOOKUP($A181,'Annex 2 EHV charges'!$D:$O,10,FALSE)=0,"",VLOOKUP($A181,'Annex 2 EHV charges'!$D:$O,10,FALSE)),"")</f>
        <v/>
      </c>
      <c r="G181" s="104" t="str">
        <f>IFERROR(IF(VLOOKUP($A181,'Annex 2 EHV charges'!$D:$O,11,FALSE)=0,"",VLOOKUP($A181,'Annex 2 EHV charges'!$D:$O,11,FALSE)),"")</f>
        <v/>
      </c>
      <c r="H181" s="104" t="str">
        <f>IFERROR(IF(VLOOKUP($A181,'Annex 2 EHV charges'!$D:$O,12,FALSE)=0,"",VLOOKUP($A181,'Annex 2 EHV charges'!$D:$O,12,FALSE)),"")</f>
        <v/>
      </c>
    </row>
    <row r="182" spans="1:8">
      <c r="A182" s="101"/>
      <c r="B182" s="100"/>
      <c r="C182" s="101"/>
      <c r="D182" s="100"/>
      <c r="E182" s="102" t="str">
        <f>IFERROR(IF(VLOOKUP($A182,'Annex 2 EHV charges'!$D:$O,9,FALSE)=0,"",VLOOKUP($A182,'Annex 2 EHV charges'!$D:$O,9,FALSE)),"")</f>
        <v/>
      </c>
      <c r="F182" s="103" t="str">
        <f>IFERROR(IF(VLOOKUP($A182,'Annex 2 EHV charges'!$D:$O,10,FALSE)=0,"",VLOOKUP($A182,'Annex 2 EHV charges'!$D:$O,10,FALSE)),"")</f>
        <v/>
      </c>
      <c r="G182" s="104" t="str">
        <f>IFERROR(IF(VLOOKUP($A182,'Annex 2 EHV charges'!$D:$O,11,FALSE)=0,"",VLOOKUP($A182,'Annex 2 EHV charges'!$D:$O,11,FALSE)),"")</f>
        <v/>
      </c>
      <c r="H182" s="104" t="str">
        <f>IFERROR(IF(VLOOKUP($A182,'Annex 2 EHV charges'!$D:$O,12,FALSE)=0,"",VLOOKUP($A182,'Annex 2 EHV charges'!$D:$O,12,FALSE)),"")</f>
        <v/>
      </c>
    </row>
    <row r="183" spans="1:8">
      <c r="A183" s="101"/>
      <c r="B183" s="100"/>
      <c r="C183" s="101"/>
      <c r="D183" s="100"/>
      <c r="E183" s="102" t="str">
        <f>IFERROR(IF(VLOOKUP($A183,'Annex 2 EHV charges'!$D:$O,9,FALSE)=0,"",VLOOKUP($A183,'Annex 2 EHV charges'!$D:$O,9,FALSE)),"")</f>
        <v/>
      </c>
      <c r="F183" s="103" t="str">
        <f>IFERROR(IF(VLOOKUP($A183,'Annex 2 EHV charges'!$D:$O,10,FALSE)=0,"",VLOOKUP($A183,'Annex 2 EHV charges'!$D:$O,10,FALSE)),"")</f>
        <v/>
      </c>
      <c r="G183" s="104" t="str">
        <f>IFERROR(IF(VLOOKUP($A183,'Annex 2 EHV charges'!$D:$O,11,FALSE)=0,"",VLOOKUP($A183,'Annex 2 EHV charges'!$D:$O,11,FALSE)),"")</f>
        <v/>
      </c>
      <c r="H183" s="104" t="str">
        <f>IFERROR(IF(VLOOKUP($A183,'Annex 2 EHV charges'!$D:$O,12,FALSE)=0,"",VLOOKUP($A183,'Annex 2 EHV charges'!$D:$O,12,FALSE)),"")</f>
        <v/>
      </c>
    </row>
    <row r="184" spans="1:8">
      <c r="A184" s="101"/>
      <c r="B184" s="100"/>
      <c r="C184" s="101"/>
      <c r="D184" s="100"/>
      <c r="E184" s="102" t="str">
        <f>IFERROR(IF(VLOOKUP($A184,'Annex 2 EHV charges'!$D:$O,9,FALSE)=0,"",VLOOKUP($A184,'Annex 2 EHV charges'!$D:$O,9,FALSE)),"")</f>
        <v/>
      </c>
      <c r="F184" s="103" t="str">
        <f>IFERROR(IF(VLOOKUP($A184,'Annex 2 EHV charges'!$D:$O,10,FALSE)=0,"",VLOOKUP($A184,'Annex 2 EHV charges'!$D:$O,10,FALSE)),"")</f>
        <v/>
      </c>
      <c r="G184" s="104" t="str">
        <f>IFERROR(IF(VLOOKUP($A184,'Annex 2 EHV charges'!$D:$O,11,FALSE)=0,"",VLOOKUP($A184,'Annex 2 EHV charges'!$D:$O,11,FALSE)),"")</f>
        <v/>
      </c>
      <c r="H184" s="104" t="str">
        <f>IFERROR(IF(VLOOKUP($A184,'Annex 2 EHV charges'!$D:$O,12,FALSE)=0,"",VLOOKUP($A184,'Annex 2 EHV charges'!$D:$O,12,FALSE)),"")</f>
        <v/>
      </c>
    </row>
    <row r="185" spans="1:8">
      <c r="A185" s="101"/>
      <c r="B185" s="100"/>
      <c r="C185" s="101"/>
      <c r="D185" s="100"/>
      <c r="E185" s="102" t="str">
        <f>IFERROR(IF(VLOOKUP($A185,'Annex 2 EHV charges'!$D:$O,9,FALSE)=0,"",VLOOKUP($A185,'Annex 2 EHV charges'!$D:$O,9,FALSE)),"")</f>
        <v/>
      </c>
      <c r="F185" s="103" t="str">
        <f>IFERROR(IF(VLOOKUP($A185,'Annex 2 EHV charges'!$D:$O,10,FALSE)=0,"",VLOOKUP($A185,'Annex 2 EHV charges'!$D:$O,10,FALSE)),"")</f>
        <v/>
      </c>
      <c r="G185" s="104" t="str">
        <f>IFERROR(IF(VLOOKUP($A185,'Annex 2 EHV charges'!$D:$O,11,FALSE)=0,"",VLOOKUP($A185,'Annex 2 EHV charges'!$D:$O,11,FALSE)),"")</f>
        <v/>
      </c>
      <c r="H185" s="104" t="str">
        <f>IFERROR(IF(VLOOKUP($A185,'Annex 2 EHV charges'!$D:$O,12,FALSE)=0,"",VLOOKUP($A185,'Annex 2 EHV charges'!$D:$O,12,FALSE)),"")</f>
        <v/>
      </c>
    </row>
    <row r="186" spans="1:8">
      <c r="A186" s="101"/>
      <c r="B186" s="100"/>
      <c r="C186" s="101"/>
      <c r="D186" s="100"/>
      <c r="E186" s="102" t="str">
        <f>IFERROR(IF(VLOOKUP($A186,'Annex 2 EHV charges'!$D:$O,9,FALSE)=0,"",VLOOKUP($A186,'Annex 2 EHV charges'!$D:$O,9,FALSE)),"")</f>
        <v/>
      </c>
      <c r="F186" s="103" t="str">
        <f>IFERROR(IF(VLOOKUP($A186,'Annex 2 EHV charges'!$D:$O,10,FALSE)=0,"",VLOOKUP($A186,'Annex 2 EHV charges'!$D:$O,10,FALSE)),"")</f>
        <v/>
      </c>
      <c r="G186" s="104" t="str">
        <f>IFERROR(IF(VLOOKUP($A186,'Annex 2 EHV charges'!$D:$O,11,FALSE)=0,"",VLOOKUP($A186,'Annex 2 EHV charges'!$D:$O,11,FALSE)),"")</f>
        <v/>
      </c>
      <c r="H186" s="104" t="str">
        <f>IFERROR(IF(VLOOKUP($A186,'Annex 2 EHV charges'!$D:$O,12,FALSE)=0,"",VLOOKUP($A186,'Annex 2 EHV charges'!$D:$O,12,FALSE)),"")</f>
        <v/>
      </c>
    </row>
    <row r="187" spans="1:8">
      <c r="A187" s="101"/>
      <c r="B187" s="100"/>
      <c r="C187" s="101"/>
      <c r="D187" s="100"/>
      <c r="E187" s="102" t="str">
        <f>IFERROR(IF(VLOOKUP($A187,'Annex 2 EHV charges'!$D:$O,9,FALSE)=0,"",VLOOKUP($A187,'Annex 2 EHV charges'!$D:$O,9,FALSE)),"")</f>
        <v/>
      </c>
      <c r="F187" s="103" t="str">
        <f>IFERROR(IF(VLOOKUP($A187,'Annex 2 EHV charges'!$D:$O,10,FALSE)=0,"",VLOOKUP($A187,'Annex 2 EHV charges'!$D:$O,10,FALSE)),"")</f>
        <v/>
      </c>
      <c r="G187" s="104" t="str">
        <f>IFERROR(IF(VLOOKUP($A187,'Annex 2 EHV charges'!$D:$O,11,FALSE)=0,"",VLOOKUP($A187,'Annex 2 EHV charges'!$D:$O,11,FALSE)),"")</f>
        <v/>
      </c>
      <c r="H187" s="104" t="str">
        <f>IFERROR(IF(VLOOKUP($A187,'Annex 2 EHV charges'!$D:$O,12,FALSE)=0,"",VLOOKUP($A187,'Annex 2 EHV charges'!$D:$O,12,FALSE)),"")</f>
        <v/>
      </c>
    </row>
    <row r="188" spans="1:8">
      <c r="A188" s="101"/>
      <c r="B188" s="100"/>
      <c r="C188" s="101"/>
      <c r="D188" s="100"/>
      <c r="E188" s="102" t="str">
        <f>IFERROR(IF(VLOOKUP($A188,'Annex 2 EHV charges'!$D:$O,9,FALSE)=0,"",VLOOKUP($A188,'Annex 2 EHV charges'!$D:$O,9,FALSE)),"")</f>
        <v/>
      </c>
      <c r="F188" s="103" t="str">
        <f>IFERROR(IF(VLOOKUP($A188,'Annex 2 EHV charges'!$D:$O,10,FALSE)=0,"",VLOOKUP($A188,'Annex 2 EHV charges'!$D:$O,10,FALSE)),"")</f>
        <v/>
      </c>
      <c r="G188" s="104" t="str">
        <f>IFERROR(IF(VLOOKUP($A188,'Annex 2 EHV charges'!$D:$O,11,FALSE)=0,"",VLOOKUP($A188,'Annex 2 EHV charges'!$D:$O,11,FALSE)),"")</f>
        <v/>
      </c>
      <c r="H188" s="104" t="str">
        <f>IFERROR(IF(VLOOKUP($A188,'Annex 2 EHV charges'!$D:$O,12,FALSE)=0,"",VLOOKUP($A188,'Annex 2 EHV charges'!$D:$O,12,FALSE)),"")</f>
        <v/>
      </c>
    </row>
    <row r="189" spans="1:8">
      <c r="A189" s="101"/>
      <c r="B189" s="100"/>
      <c r="C189" s="101"/>
      <c r="D189" s="100"/>
      <c r="E189" s="102" t="str">
        <f>IFERROR(IF(VLOOKUP($A189,'Annex 2 EHV charges'!$D:$O,9,FALSE)=0,"",VLOOKUP($A189,'Annex 2 EHV charges'!$D:$O,9,FALSE)),"")</f>
        <v/>
      </c>
      <c r="F189" s="103" t="str">
        <f>IFERROR(IF(VLOOKUP($A189,'Annex 2 EHV charges'!$D:$O,10,FALSE)=0,"",VLOOKUP($A189,'Annex 2 EHV charges'!$D:$O,10,FALSE)),"")</f>
        <v/>
      </c>
      <c r="G189" s="104" t="str">
        <f>IFERROR(IF(VLOOKUP($A189,'Annex 2 EHV charges'!$D:$O,11,FALSE)=0,"",VLOOKUP($A189,'Annex 2 EHV charges'!$D:$O,11,FALSE)),"")</f>
        <v/>
      </c>
      <c r="H189" s="104" t="str">
        <f>IFERROR(IF(VLOOKUP($A189,'Annex 2 EHV charges'!$D:$O,12,FALSE)=0,"",VLOOKUP($A189,'Annex 2 EHV charges'!$D:$O,12,FALSE)),"")</f>
        <v/>
      </c>
    </row>
    <row r="190" spans="1:8">
      <c r="A190" s="101"/>
      <c r="B190" s="100"/>
      <c r="C190" s="101"/>
      <c r="D190" s="100"/>
      <c r="E190" s="102" t="str">
        <f>IFERROR(IF(VLOOKUP($A190,'Annex 2 EHV charges'!$D:$O,9,FALSE)=0,"",VLOOKUP($A190,'Annex 2 EHV charges'!$D:$O,9,FALSE)),"")</f>
        <v/>
      </c>
      <c r="F190" s="103" t="str">
        <f>IFERROR(IF(VLOOKUP($A190,'Annex 2 EHV charges'!$D:$O,10,FALSE)=0,"",VLOOKUP($A190,'Annex 2 EHV charges'!$D:$O,10,FALSE)),"")</f>
        <v/>
      </c>
      <c r="G190" s="104" t="str">
        <f>IFERROR(IF(VLOOKUP($A190,'Annex 2 EHV charges'!$D:$O,11,FALSE)=0,"",VLOOKUP($A190,'Annex 2 EHV charges'!$D:$O,11,FALSE)),"")</f>
        <v/>
      </c>
      <c r="H190" s="104" t="str">
        <f>IFERROR(IF(VLOOKUP($A190,'Annex 2 EHV charges'!$D:$O,12,FALSE)=0,"",VLOOKUP($A190,'Annex 2 EHV charges'!$D:$O,12,FALSE)),"")</f>
        <v/>
      </c>
    </row>
    <row r="191" spans="1:8">
      <c r="A191" s="101"/>
      <c r="B191" s="100"/>
      <c r="C191" s="101"/>
      <c r="D191" s="100"/>
      <c r="E191" s="102" t="str">
        <f>IFERROR(IF(VLOOKUP($A191,'Annex 2 EHV charges'!$D:$O,9,FALSE)=0,"",VLOOKUP($A191,'Annex 2 EHV charges'!$D:$O,9,FALSE)),"")</f>
        <v/>
      </c>
      <c r="F191" s="103" t="str">
        <f>IFERROR(IF(VLOOKUP($A191,'Annex 2 EHV charges'!$D:$O,10,FALSE)=0,"",VLOOKUP($A191,'Annex 2 EHV charges'!$D:$O,10,FALSE)),"")</f>
        <v/>
      </c>
      <c r="G191" s="104" t="str">
        <f>IFERROR(IF(VLOOKUP($A191,'Annex 2 EHV charges'!$D:$O,11,FALSE)=0,"",VLOOKUP($A191,'Annex 2 EHV charges'!$D:$O,11,FALSE)),"")</f>
        <v/>
      </c>
      <c r="H191" s="104" t="str">
        <f>IFERROR(IF(VLOOKUP($A191,'Annex 2 EHV charges'!$D:$O,12,FALSE)=0,"",VLOOKUP($A191,'Annex 2 EHV charges'!$D:$O,12,FALSE)),"")</f>
        <v/>
      </c>
    </row>
    <row r="192" spans="1:8">
      <c r="A192" s="101"/>
      <c r="B192" s="100"/>
      <c r="C192" s="101"/>
      <c r="D192" s="100"/>
      <c r="E192" s="102" t="str">
        <f>IFERROR(IF(VLOOKUP($A192,'Annex 2 EHV charges'!$D:$O,9,FALSE)=0,"",VLOOKUP($A192,'Annex 2 EHV charges'!$D:$O,9,FALSE)),"")</f>
        <v/>
      </c>
      <c r="F192" s="103" t="str">
        <f>IFERROR(IF(VLOOKUP($A192,'Annex 2 EHV charges'!$D:$O,10,FALSE)=0,"",VLOOKUP($A192,'Annex 2 EHV charges'!$D:$O,10,FALSE)),"")</f>
        <v/>
      </c>
      <c r="G192" s="104" t="str">
        <f>IFERROR(IF(VLOOKUP($A192,'Annex 2 EHV charges'!$D:$O,11,FALSE)=0,"",VLOOKUP($A192,'Annex 2 EHV charges'!$D:$O,11,FALSE)),"")</f>
        <v/>
      </c>
      <c r="H192" s="104" t="str">
        <f>IFERROR(IF(VLOOKUP($A192,'Annex 2 EHV charges'!$D:$O,12,FALSE)=0,"",VLOOKUP($A192,'Annex 2 EHV charges'!$D:$O,12,FALSE)),"")</f>
        <v/>
      </c>
    </row>
    <row r="193" spans="1:8">
      <c r="A193" s="101"/>
      <c r="B193" s="100"/>
      <c r="C193" s="101"/>
      <c r="D193" s="100"/>
      <c r="E193" s="102" t="str">
        <f>IFERROR(IF(VLOOKUP($A193,'Annex 2 EHV charges'!$D:$O,9,FALSE)=0,"",VLOOKUP($A193,'Annex 2 EHV charges'!$D:$O,9,FALSE)),"")</f>
        <v/>
      </c>
      <c r="F193" s="103" t="str">
        <f>IFERROR(IF(VLOOKUP($A193,'Annex 2 EHV charges'!$D:$O,10,FALSE)=0,"",VLOOKUP($A193,'Annex 2 EHV charges'!$D:$O,10,FALSE)),"")</f>
        <v/>
      </c>
      <c r="G193" s="104" t="str">
        <f>IFERROR(IF(VLOOKUP($A193,'Annex 2 EHV charges'!$D:$O,11,FALSE)=0,"",VLOOKUP($A193,'Annex 2 EHV charges'!$D:$O,11,FALSE)),"")</f>
        <v/>
      </c>
      <c r="H193" s="104" t="str">
        <f>IFERROR(IF(VLOOKUP($A193,'Annex 2 EHV charges'!$D:$O,12,FALSE)=0,"",VLOOKUP($A193,'Annex 2 EHV charges'!$D:$O,12,FALSE)),"")</f>
        <v/>
      </c>
    </row>
    <row r="194" spans="1:8">
      <c r="A194" s="101"/>
      <c r="B194" s="100"/>
      <c r="C194" s="101"/>
      <c r="D194" s="100"/>
      <c r="E194" s="102" t="str">
        <f>IFERROR(IF(VLOOKUP($A194,'Annex 2 EHV charges'!$D:$O,9,FALSE)=0,"",VLOOKUP($A194,'Annex 2 EHV charges'!$D:$O,9,FALSE)),"")</f>
        <v/>
      </c>
      <c r="F194" s="103" t="str">
        <f>IFERROR(IF(VLOOKUP($A194,'Annex 2 EHV charges'!$D:$O,10,FALSE)=0,"",VLOOKUP($A194,'Annex 2 EHV charges'!$D:$O,10,FALSE)),"")</f>
        <v/>
      </c>
      <c r="G194" s="104" t="str">
        <f>IFERROR(IF(VLOOKUP($A194,'Annex 2 EHV charges'!$D:$O,11,FALSE)=0,"",VLOOKUP($A194,'Annex 2 EHV charges'!$D:$O,11,FALSE)),"")</f>
        <v/>
      </c>
      <c r="H194" s="104" t="str">
        <f>IFERROR(IF(VLOOKUP($A194,'Annex 2 EHV charges'!$D:$O,12,FALSE)=0,"",VLOOKUP($A194,'Annex 2 EHV charges'!$D:$O,12,FALSE)),"")</f>
        <v/>
      </c>
    </row>
    <row r="195" spans="1:8">
      <c r="A195" s="101"/>
      <c r="B195" s="100"/>
      <c r="C195" s="101"/>
      <c r="D195" s="100"/>
      <c r="E195" s="102" t="str">
        <f>IFERROR(IF(VLOOKUP($A195,'Annex 2 EHV charges'!$D:$O,9,FALSE)=0,"",VLOOKUP($A195,'Annex 2 EHV charges'!$D:$O,9,FALSE)),"")</f>
        <v/>
      </c>
      <c r="F195" s="103" t="str">
        <f>IFERROR(IF(VLOOKUP($A195,'Annex 2 EHV charges'!$D:$O,10,FALSE)=0,"",VLOOKUP($A195,'Annex 2 EHV charges'!$D:$O,10,FALSE)),"")</f>
        <v/>
      </c>
      <c r="G195" s="104" t="str">
        <f>IFERROR(IF(VLOOKUP($A195,'Annex 2 EHV charges'!$D:$O,11,FALSE)=0,"",VLOOKUP($A195,'Annex 2 EHV charges'!$D:$O,11,FALSE)),"")</f>
        <v/>
      </c>
      <c r="H195" s="104" t="str">
        <f>IFERROR(IF(VLOOKUP($A195,'Annex 2 EHV charges'!$D:$O,12,FALSE)=0,"",VLOOKUP($A195,'Annex 2 EHV charges'!$D:$O,12,FALSE)),"")</f>
        <v/>
      </c>
    </row>
    <row r="196" spans="1:8">
      <c r="A196" s="101"/>
      <c r="B196" s="100"/>
      <c r="C196" s="101"/>
      <c r="D196" s="100"/>
      <c r="E196" s="102" t="str">
        <f>IFERROR(IF(VLOOKUP($A196,'Annex 2 EHV charges'!$D:$O,9,FALSE)=0,"",VLOOKUP($A196,'Annex 2 EHV charges'!$D:$O,9,FALSE)),"")</f>
        <v/>
      </c>
      <c r="F196" s="103" t="str">
        <f>IFERROR(IF(VLOOKUP($A196,'Annex 2 EHV charges'!$D:$O,10,FALSE)=0,"",VLOOKUP($A196,'Annex 2 EHV charges'!$D:$O,10,FALSE)),"")</f>
        <v/>
      </c>
      <c r="G196" s="104" t="str">
        <f>IFERROR(IF(VLOOKUP($A196,'Annex 2 EHV charges'!$D:$O,11,FALSE)=0,"",VLOOKUP($A196,'Annex 2 EHV charges'!$D:$O,11,FALSE)),"")</f>
        <v/>
      </c>
      <c r="H196" s="104" t="str">
        <f>IFERROR(IF(VLOOKUP($A196,'Annex 2 EHV charges'!$D:$O,12,FALSE)=0,"",VLOOKUP($A196,'Annex 2 EHV charges'!$D:$O,12,FALSE)),"")</f>
        <v/>
      </c>
    </row>
    <row r="197" spans="1:8">
      <c r="A197" s="101"/>
      <c r="B197" s="100"/>
      <c r="C197" s="101"/>
      <c r="D197" s="100"/>
      <c r="E197" s="102" t="str">
        <f>IFERROR(IF(VLOOKUP($A197,'Annex 2 EHV charges'!$D:$O,9,FALSE)=0,"",VLOOKUP($A197,'Annex 2 EHV charges'!$D:$O,9,FALSE)),"")</f>
        <v/>
      </c>
      <c r="F197" s="103" t="str">
        <f>IFERROR(IF(VLOOKUP($A197,'Annex 2 EHV charges'!$D:$O,10,FALSE)=0,"",VLOOKUP($A197,'Annex 2 EHV charges'!$D:$O,10,FALSE)),"")</f>
        <v/>
      </c>
      <c r="G197" s="104" t="str">
        <f>IFERROR(IF(VLOOKUP($A197,'Annex 2 EHV charges'!$D:$O,11,FALSE)=0,"",VLOOKUP($A197,'Annex 2 EHV charges'!$D:$O,11,FALSE)),"")</f>
        <v/>
      </c>
      <c r="H197" s="104" t="str">
        <f>IFERROR(IF(VLOOKUP($A197,'Annex 2 EHV charges'!$D:$O,12,FALSE)=0,"",VLOOKUP($A197,'Annex 2 EHV charges'!$D:$O,12,FALSE)),"")</f>
        <v/>
      </c>
    </row>
    <row r="198" spans="1:8">
      <c r="A198" s="101"/>
      <c r="B198" s="100"/>
      <c r="C198" s="101"/>
      <c r="D198" s="100"/>
      <c r="E198" s="102" t="str">
        <f>IFERROR(IF(VLOOKUP($A198,'Annex 2 EHV charges'!$D:$O,9,FALSE)=0,"",VLOOKUP($A198,'Annex 2 EHV charges'!$D:$O,9,FALSE)),"")</f>
        <v/>
      </c>
      <c r="F198" s="103" t="str">
        <f>IFERROR(IF(VLOOKUP($A198,'Annex 2 EHV charges'!$D:$O,10,FALSE)=0,"",VLOOKUP($A198,'Annex 2 EHV charges'!$D:$O,10,FALSE)),"")</f>
        <v/>
      </c>
      <c r="G198" s="104" t="str">
        <f>IFERROR(IF(VLOOKUP($A198,'Annex 2 EHV charges'!$D:$O,11,FALSE)=0,"",VLOOKUP($A198,'Annex 2 EHV charges'!$D:$O,11,FALSE)),"")</f>
        <v/>
      </c>
      <c r="H198" s="104" t="str">
        <f>IFERROR(IF(VLOOKUP($A198,'Annex 2 EHV charges'!$D:$O,12,FALSE)=0,"",VLOOKUP($A198,'Annex 2 EHV charges'!$D:$O,12,FALSE)),"")</f>
        <v/>
      </c>
    </row>
    <row r="199" spans="1:8">
      <c r="A199" s="101"/>
      <c r="B199" s="100"/>
      <c r="C199" s="101"/>
      <c r="D199" s="100"/>
      <c r="E199" s="102" t="str">
        <f>IFERROR(IF(VLOOKUP($A199,'Annex 2 EHV charges'!$D:$O,9,FALSE)=0,"",VLOOKUP($A199,'Annex 2 EHV charges'!$D:$O,9,FALSE)),"")</f>
        <v/>
      </c>
      <c r="F199" s="103" t="str">
        <f>IFERROR(IF(VLOOKUP($A199,'Annex 2 EHV charges'!$D:$O,10,FALSE)=0,"",VLOOKUP($A199,'Annex 2 EHV charges'!$D:$O,10,FALSE)),"")</f>
        <v/>
      </c>
      <c r="G199" s="104" t="str">
        <f>IFERROR(IF(VLOOKUP($A199,'Annex 2 EHV charges'!$D:$O,11,FALSE)=0,"",VLOOKUP($A199,'Annex 2 EHV charges'!$D:$O,11,FALSE)),"")</f>
        <v/>
      </c>
      <c r="H199" s="104" t="str">
        <f>IFERROR(IF(VLOOKUP($A199,'Annex 2 EHV charges'!$D:$O,12,FALSE)=0,"",VLOOKUP($A199,'Annex 2 EHV charges'!$D:$O,12,FALSE)),"")</f>
        <v/>
      </c>
    </row>
    <row r="200" spans="1:8">
      <c r="A200" s="101"/>
      <c r="B200" s="100"/>
      <c r="C200" s="101"/>
      <c r="D200" s="100"/>
      <c r="E200" s="102" t="str">
        <f>IFERROR(IF(VLOOKUP($A200,'Annex 2 EHV charges'!$D:$O,9,FALSE)=0,"",VLOOKUP($A200,'Annex 2 EHV charges'!$D:$O,9,FALSE)),"")</f>
        <v/>
      </c>
      <c r="F200" s="103" t="str">
        <f>IFERROR(IF(VLOOKUP($A200,'Annex 2 EHV charges'!$D:$O,10,FALSE)=0,"",VLOOKUP($A200,'Annex 2 EHV charges'!$D:$O,10,FALSE)),"")</f>
        <v/>
      </c>
      <c r="G200" s="104" t="str">
        <f>IFERROR(IF(VLOOKUP($A200,'Annex 2 EHV charges'!$D:$O,11,FALSE)=0,"",VLOOKUP($A200,'Annex 2 EHV charges'!$D:$O,11,FALSE)),"")</f>
        <v/>
      </c>
      <c r="H200" s="104" t="str">
        <f>IFERROR(IF(VLOOKUP($A200,'Annex 2 EHV charges'!$D:$O,12,FALSE)=0,"",VLOOKUP($A200,'Annex 2 EHV charges'!$D:$O,12,FALSE)),"")</f>
        <v/>
      </c>
    </row>
    <row r="201" spans="1:8">
      <c r="A201" s="101"/>
      <c r="B201" s="100"/>
      <c r="C201" s="101"/>
      <c r="D201" s="100"/>
      <c r="E201" s="102" t="str">
        <f>IFERROR(IF(VLOOKUP($A201,'Annex 2 EHV charges'!$D:$O,9,FALSE)=0,"",VLOOKUP($A201,'Annex 2 EHV charges'!$D:$O,9,FALSE)),"")</f>
        <v/>
      </c>
      <c r="F201" s="103" t="str">
        <f>IFERROR(IF(VLOOKUP($A201,'Annex 2 EHV charges'!$D:$O,10,FALSE)=0,"",VLOOKUP($A201,'Annex 2 EHV charges'!$D:$O,10,FALSE)),"")</f>
        <v/>
      </c>
      <c r="G201" s="104" t="str">
        <f>IFERROR(IF(VLOOKUP($A201,'Annex 2 EHV charges'!$D:$O,11,FALSE)=0,"",VLOOKUP($A201,'Annex 2 EHV charges'!$D:$O,11,FALSE)),"")</f>
        <v/>
      </c>
      <c r="H201" s="104" t="str">
        <f>IFERROR(IF(VLOOKUP($A201,'Annex 2 EHV charges'!$D:$O,12,FALSE)=0,"",VLOOKUP($A201,'Annex 2 EHV charges'!$D:$O,12,FALSE)),"")</f>
        <v/>
      </c>
    </row>
    <row r="202" spans="1:8">
      <c r="A202" s="101"/>
      <c r="B202" s="100"/>
      <c r="C202" s="101"/>
      <c r="D202" s="100"/>
      <c r="E202" s="102" t="str">
        <f>IFERROR(IF(VLOOKUP($A202,'Annex 2 EHV charges'!$D:$O,9,FALSE)=0,"",VLOOKUP($A202,'Annex 2 EHV charges'!$D:$O,9,FALSE)),"")</f>
        <v/>
      </c>
      <c r="F202" s="103" t="str">
        <f>IFERROR(IF(VLOOKUP($A202,'Annex 2 EHV charges'!$D:$O,10,FALSE)=0,"",VLOOKUP($A202,'Annex 2 EHV charges'!$D:$O,10,FALSE)),"")</f>
        <v/>
      </c>
      <c r="G202" s="104" t="str">
        <f>IFERROR(IF(VLOOKUP($A202,'Annex 2 EHV charges'!$D:$O,11,FALSE)=0,"",VLOOKUP($A202,'Annex 2 EHV charges'!$D:$O,11,FALSE)),"")</f>
        <v/>
      </c>
      <c r="H202" s="104" t="str">
        <f>IFERROR(IF(VLOOKUP($A202,'Annex 2 EHV charges'!$D:$O,12,FALSE)=0,"",VLOOKUP($A202,'Annex 2 EHV charges'!$D:$O,12,FALSE)),"")</f>
        <v/>
      </c>
    </row>
    <row r="203" spans="1:8">
      <c r="A203" s="101"/>
      <c r="B203" s="100"/>
      <c r="C203" s="101"/>
      <c r="D203" s="100"/>
      <c r="E203" s="102" t="str">
        <f>IFERROR(IF(VLOOKUP($A203,'Annex 2 EHV charges'!$D:$O,9,FALSE)=0,"",VLOOKUP($A203,'Annex 2 EHV charges'!$D:$O,9,FALSE)),"")</f>
        <v/>
      </c>
      <c r="F203" s="103" t="str">
        <f>IFERROR(IF(VLOOKUP($A203,'Annex 2 EHV charges'!$D:$O,10,FALSE)=0,"",VLOOKUP($A203,'Annex 2 EHV charges'!$D:$O,10,FALSE)),"")</f>
        <v/>
      </c>
      <c r="G203" s="104" t="str">
        <f>IFERROR(IF(VLOOKUP($A203,'Annex 2 EHV charges'!$D:$O,11,FALSE)=0,"",VLOOKUP($A203,'Annex 2 EHV charges'!$D:$O,11,FALSE)),"")</f>
        <v/>
      </c>
      <c r="H203" s="104" t="str">
        <f>IFERROR(IF(VLOOKUP($A203,'Annex 2 EHV charges'!$D:$O,12,FALSE)=0,"",VLOOKUP($A203,'Annex 2 EHV charges'!$D:$O,12,FALSE)),"")</f>
        <v/>
      </c>
    </row>
    <row r="204" spans="1:8">
      <c r="A204" s="101"/>
      <c r="B204" s="100"/>
      <c r="C204" s="101"/>
      <c r="D204" s="100"/>
      <c r="E204" s="102" t="str">
        <f>IFERROR(IF(VLOOKUP($A204,'Annex 2 EHV charges'!$D:$O,9,FALSE)=0,"",VLOOKUP($A204,'Annex 2 EHV charges'!$D:$O,9,FALSE)),"")</f>
        <v/>
      </c>
      <c r="F204" s="103" t="str">
        <f>IFERROR(IF(VLOOKUP($A204,'Annex 2 EHV charges'!$D:$O,10,FALSE)=0,"",VLOOKUP($A204,'Annex 2 EHV charges'!$D:$O,10,FALSE)),"")</f>
        <v/>
      </c>
      <c r="G204" s="104" t="str">
        <f>IFERROR(IF(VLOOKUP($A204,'Annex 2 EHV charges'!$D:$O,11,FALSE)=0,"",VLOOKUP($A204,'Annex 2 EHV charges'!$D:$O,11,FALSE)),"")</f>
        <v/>
      </c>
      <c r="H204" s="104" t="str">
        <f>IFERROR(IF(VLOOKUP($A204,'Annex 2 EHV charges'!$D:$O,12,FALSE)=0,"",VLOOKUP($A204,'Annex 2 EHV charges'!$D:$O,12,FALSE)),"")</f>
        <v/>
      </c>
    </row>
    <row r="205" spans="1:8">
      <c r="A205" s="101"/>
      <c r="B205" s="100"/>
      <c r="C205" s="101"/>
      <c r="D205" s="100"/>
      <c r="E205" s="102" t="str">
        <f>IFERROR(IF(VLOOKUP($A205,'Annex 2 EHV charges'!$D:$O,9,FALSE)=0,"",VLOOKUP($A205,'Annex 2 EHV charges'!$D:$O,9,FALSE)),"")</f>
        <v/>
      </c>
      <c r="F205" s="103" t="str">
        <f>IFERROR(IF(VLOOKUP($A205,'Annex 2 EHV charges'!$D:$O,10,FALSE)=0,"",VLOOKUP($A205,'Annex 2 EHV charges'!$D:$O,10,FALSE)),"")</f>
        <v/>
      </c>
      <c r="G205" s="104" t="str">
        <f>IFERROR(IF(VLOOKUP($A205,'Annex 2 EHV charges'!$D:$O,11,FALSE)=0,"",VLOOKUP($A205,'Annex 2 EHV charges'!$D:$O,11,FALSE)),"")</f>
        <v/>
      </c>
      <c r="H205" s="104" t="str">
        <f>IFERROR(IF(VLOOKUP($A205,'Annex 2 EHV charges'!$D:$O,12,FALSE)=0,"",VLOOKUP($A205,'Annex 2 EHV charges'!$D:$O,12,FALSE)),"")</f>
        <v/>
      </c>
    </row>
    <row r="206" spans="1:8">
      <c r="A206" s="101"/>
      <c r="B206" s="100"/>
      <c r="C206" s="101"/>
      <c r="D206" s="100"/>
      <c r="E206" s="102" t="str">
        <f>IFERROR(IF(VLOOKUP($A206,'Annex 2 EHV charges'!$D:$O,9,FALSE)=0,"",VLOOKUP($A206,'Annex 2 EHV charges'!$D:$O,9,FALSE)),"")</f>
        <v/>
      </c>
      <c r="F206" s="103" t="str">
        <f>IFERROR(IF(VLOOKUP($A206,'Annex 2 EHV charges'!$D:$O,10,FALSE)=0,"",VLOOKUP($A206,'Annex 2 EHV charges'!$D:$O,10,FALSE)),"")</f>
        <v/>
      </c>
      <c r="G206" s="104" t="str">
        <f>IFERROR(IF(VLOOKUP($A206,'Annex 2 EHV charges'!$D:$O,11,FALSE)=0,"",VLOOKUP($A206,'Annex 2 EHV charges'!$D:$O,11,FALSE)),"")</f>
        <v/>
      </c>
      <c r="H206" s="104" t="str">
        <f>IFERROR(IF(VLOOKUP($A206,'Annex 2 EHV charges'!$D:$O,12,FALSE)=0,"",VLOOKUP($A206,'Annex 2 EHV charges'!$D:$O,12,FALSE)),"")</f>
        <v/>
      </c>
    </row>
    <row r="207" spans="1:8">
      <c r="A207" s="101"/>
      <c r="B207" s="100"/>
      <c r="C207" s="101"/>
      <c r="D207" s="100"/>
      <c r="E207" s="102" t="str">
        <f>IFERROR(IF(VLOOKUP($A207,'Annex 2 EHV charges'!$D:$O,9,FALSE)=0,"",VLOOKUP($A207,'Annex 2 EHV charges'!$D:$O,9,FALSE)),"")</f>
        <v/>
      </c>
      <c r="F207" s="103" t="str">
        <f>IFERROR(IF(VLOOKUP($A207,'Annex 2 EHV charges'!$D:$O,10,FALSE)=0,"",VLOOKUP($A207,'Annex 2 EHV charges'!$D:$O,10,FALSE)),"")</f>
        <v/>
      </c>
      <c r="G207" s="104" t="str">
        <f>IFERROR(IF(VLOOKUP($A207,'Annex 2 EHV charges'!$D:$O,11,FALSE)=0,"",VLOOKUP($A207,'Annex 2 EHV charges'!$D:$O,11,FALSE)),"")</f>
        <v/>
      </c>
      <c r="H207" s="104" t="str">
        <f>IFERROR(IF(VLOOKUP($A207,'Annex 2 EHV charges'!$D:$O,12,FALSE)=0,"",VLOOKUP($A207,'Annex 2 EHV charges'!$D:$O,12,FALSE)),"")</f>
        <v/>
      </c>
    </row>
    <row r="208" spans="1:8">
      <c r="A208" s="101"/>
      <c r="B208" s="100"/>
      <c r="C208" s="101"/>
      <c r="D208" s="100"/>
      <c r="E208" s="102" t="str">
        <f>IFERROR(IF(VLOOKUP($A208,'Annex 2 EHV charges'!$D:$O,9,FALSE)=0,"",VLOOKUP($A208,'Annex 2 EHV charges'!$D:$O,9,FALSE)),"")</f>
        <v/>
      </c>
      <c r="F208" s="103" t="str">
        <f>IFERROR(IF(VLOOKUP($A208,'Annex 2 EHV charges'!$D:$O,10,FALSE)=0,"",VLOOKUP($A208,'Annex 2 EHV charges'!$D:$O,10,FALSE)),"")</f>
        <v/>
      </c>
      <c r="G208" s="104" t="str">
        <f>IFERROR(IF(VLOOKUP($A208,'Annex 2 EHV charges'!$D:$O,11,FALSE)=0,"",VLOOKUP($A208,'Annex 2 EHV charges'!$D:$O,11,FALSE)),"")</f>
        <v/>
      </c>
      <c r="H208" s="104" t="str">
        <f>IFERROR(IF(VLOOKUP($A208,'Annex 2 EHV charges'!$D:$O,12,FALSE)=0,"",VLOOKUP($A208,'Annex 2 EHV charges'!$D:$O,12,FALSE)),"")</f>
        <v/>
      </c>
    </row>
    <row r="209" spans="1:8">
      <c r="A209" s="101"/>
      <c r="B209" s="100"/>
      <c r="C209" s="101"/>
      <c r="D209" s="100"/>
      <c r="E209" s="102" t="str">
        <f>IFERROR(IF(VLOOKUP($A209,'Annex 2 EHV charges'!$D:$O,9,FALSE)=0,"",VLOOKUP($A209,'Annex 2 EHV charges'!$D:$O,9,FALSE)),"")</f>
        <v/>
      </c>
      <c r="F209" s="103" t="str">
        <f>IFERROR(IF(VLOOKUP($A209,'Annex 2 EHV charges'!$D:$O,10,FALSE)=0,"",VLOOKUP($A209,'Annex 2 EHV charges'!$D:$O,10,FALSE)),"")</f>
        <v/>
      </c>
      <c r="G209" s="104" t="str">
        <f>IFERROR(IF(VLOOKUP($A209,'Annex 2 EHV charges'!$D:$O,11,FALSE)=0,"",VLOOKUP($A209,'Annex 2 EHV charges'!$D:$O,11,FALSE)),"")</f>
        <v/>
      </c>
      <c r="H209" s="104" t="str">
        <f>IFERROR(IF(VLOOKUP($A209,'Annex 2 EHV charges'!$D:$O,12,FALSE)=0,"",VLOOKUP($A209,'Annex 2 EHV charges'!$D:$O,12,FALSE)),"")</f>
        <v/>
      </c>
    </row>
    <row r="210" spans="1:8">
      <c r="A210" s="101"/>
      <c r="B210" s="100"/>
      <c r="C210" s="101"/>
      <c r="D210" s="100"/>
      <c r="E210" s="102" t="str">
        <f>IFERROR(IF(VLOOKUP($A210,'Annex 2 EHV charges'!$D:$O,9,FALSE)=0,"",VLOOKUP($A210,'Annex 2 EHV charges'!$D:$O,9,FALSE)),"")</f>
        <v/>
      </c>
      <c r="F210" s="103" t="str">
        <f>IFERROR(IF(VLOOKUP($A210,'Annex 2 EHV charges'!$D:$O,10,FALSE)=0,"",VLOOKUP($A210,'Annex 2 EHV charges'!$D:$O,10,FALSE)),"")</f>
        <v/>
      </c>
      <c r="G210" s="104" t="str">
        <f>IFERROR(IF(VLOOKUP($A210,'Annex 2 EHV charges'!$D:$O,11,FALSE)=0,"",VLOOKUP($A210,'Annex 2 EHV charges'!$D:$O,11,FALSE)),"")</f>
        <v/>
      </c>
      <c r="H210" s="104" t="str">
        <f>IFERROR(IF(VLOOKUP($A210,'Annex 2 EHV charges'!$D:$O,12,FALSE)=0,"",VLOOKUP($A210,'Annex 2 EHV charges'!$D:$O,12,FALSE)),"")</f>
        <v/>
      </c>
    </row>
    <row r="211" spans="1:8">
      <c r="A211" s="101"/>
      <c r="B211" s="100"/>
      <c r="C211" s="101"/>
      <c r="D211" s="100"/>
      <c r="E211" s="102" t="str">
        <f>IFERROR(IF(VLOOKUP($A211,'Annex 2 EHV charges'!$D:$O,9,FALSE)=0,"",VLOOKUP($A211,'Annex 2 EHV charges'!$D:$O,9,FALSE)),"")</f>
        <v/>
      </c>
      <c r="F211" s="103" t="str">
        <f>IFERROR(IF(VLOOKUP($A211,'Annex 2 EHV charges'!$D:$O,10,FALSE)=0,"",VLOOKUP($A211,'Annex 2 EHV charges'!$D:$O,10,FALSE)),"")</f>
        <v/>
      </c>
      <c r="G211" s="104" t="str">
        <f>IFERROR(IF(VLOOKUP($A211,'Annex 2 EHV charges'!$D:$O,11,FALSE)=0,"",VLOOKUP($A211,'Annex 2 EHV charges'!$D:$O,11,FALSE)),"")</f>
        <v/>
      </c>
      <c r="H211" s="104" t="str">
        <f>IFERROR(IF(VLOOKUP($A211,'Annex 2 EHV charges'!$D:$O,12,FALSE)=0,"",VLOOKUP($A211,'Annex 2 EHV charges'!$D:$O,12,FALSE)),"")</f>
        <v/>
      </c>
    </row>
    <row r="212" spans="1:8">
      <c r="A212" s="101"/>
      <c r="B212" s="100"/>
      <c r="C212" s="101"/>
      <c r="D212" s="100"/>
      <c r="E212" s="102" t="str">
        <f>IFERROR(IF(VLOOKUP($A212,'Annex 2 EHV charges'!$D:$O,9,FALSE)=0,"",VLOOKUP($A212,'Annex 2 EHV charges'!$D:$O,9,FALSE)),"")</f>
        <v/>
      </c>
      <c r="F212" s="103" t="str">
        <f>IFERROR(IF(VLOOKUP($A212,'Annex 2 EHV charges'!$D:$O,10,FALSE)=0,"",VLOOKUP($A212,'Annex 2 EHV charges'!$D:$O,10,FALSE)),"")</f>
        <v/>
      </c>
      <c r="G212" s="104" t="str">
        <f>IFERROR(IF(VLOOKUP($A212,'Annex 2 EHV charges'!$D:$O,11,FALSE)=0,"",VLOOKUP($A212,'Annex 2 EHV charges'!$D:$O,11,FALSE)),"")</f>
        <v/>
      </c>
      <c r="H212" s="104" t="str">
        <f>IFERROR(IF(VLOOKUP($A212,'Annex 2 EHV charges'!$D:$O,12,FALSE)=0,"",VLOOKUP($A212,'Annex 2 EHV charges'!$D:$O,12,FALSE)),"")</f>
        <v/>
      </c>
    </row>
    <row r="213" spans="1:8">
      <c r="A213" s="101"/>
      <c r="B213" s="100"/>
      <c r="C213" s="101"/>
      <c r="D213" s="100"/>
      <c r="E213" s="102" t="str">
        <f>IFERROR(IF(VLOOKUP($A213,'Annex 2 EHV charges'!$D:$O,9,FALSE)=0,"",VLOOKUP($A213,'Annex 2 EHV charges'!$D:$O,9,FALSE)),"")</f>
        <v/>
      </c>
      <c r="F213" s="103" t="str">
        <f>IFERROR(IF(VLOOKUP($A213,'Annex 2 EHV charges'!$D:$O,10,FALSE)=0,"",VLOOKUP($A213,'Annex 2 EHV charges'!$D:$O,10,FALSE)),"")</f>
        <v/>
      </c>
      <c r="G213" s="104" t="str">
        <f>IFERROR(IF(VLOOKUP($A213,'Annex 2 EHV charges'!$D:$O,11,FALSE)=0,"",VLOOKUP($A213,'Annex 2 EHV charges'!$D:$O,11,FALSE)),"")</f>
        <v/>
      </c>
      <c r="H213" s="104" t="str">
        <f>IFERROR(IF(VLOOKUP($A213,'Annex 2 EHV charges'!$D:$O,12,FALSE)=0,"",VLOOKUP($A213,'Annex 2 EHV charges'!$D:$O,12,FALSE)),"")</f>
        <v/>
      </c>
    </row>
    <row r="214" spans="1:8">
      <c r="A214" s="101"/>
      <c r="B214" s="100"/>
      <c r="C214" s="101"/>
      <c r="D214" s="100"/>
      <c r="E214" s="102" t="str">
        <f>IFERROR(IF(VLOOKUP($A214,'Annex 2 EHV charges'!$D:$O,9,FALSE)=0,"",VLOOKUP($A214,'Annex 2 EHV charges'!$D:$O,9,FALSE)),"")</f>
        <v/>
      </c>
      <c r="F214" s="103" t="str">
        <f>IFERROR(IF(VLOOKUP($A214,'Annex 2 EHV charges'!$D:$O,10,FALSE)=0,"",VLOOKUP($A214,'Annex 2 EHV charges'!$D:$O,10,FALSE)),"")</f>
        <v/>
      </c>
      <c r="G214" s="104" t="str">
        <f>IFERROR(IF(VLOOKUP($A214,'Annex 2 EHV charges'!$D:$O,11,FALSE)=0,"",VLOOKUP($A214,'Annex 2 EHV charges'!$D:$O,11,FALSE)),"")</f>
        <v/>
      </c>
      <c r="H214" s="104" t="str">
        <f>IFERROR(IF(VLOOKUP($A214,'Annex 2 EHV charges'!$D:$O,12,FALSE)=0,"",VLOOKUP($A214,'Annex 2 EHV charges'!$D:$O,12,FALSE)),"")</f>
        <v/>
      </c>
    </row>
    <row r="215" spans="1:8">
      <c r="A215" s="101"/>
      <c r="B215" s="100"/>
      <c r="C215" s="101"/>
      <c r="D215" s="100"/>
      <c r="E215" s="102" t="str">
        <f>IFERROR(IF(VLOOKUP($A215,'Annex 2 EHV charges'!$D:$O,9,FALSE)=0,"",VLOOKUP($A215,'Annex 2 EHV charges'!$D:$O,9,FALSE)),"")</f>
        <v/>
      </c>
      <c r="F215" s="103" t="str">
        <f>IFERROR(IF(VLOOKUP($A215,'Annex 2 EHV charges'!$D:$O,10,FALSE)=0,"",VLOOKUP($A215,'Annex 2 EHV charges'!$D:$O,10,FALSE)),"")</f>
        <v/>
      </c>
      <c r="G215" s="104" t="str">
        <f>IFERROR(IF(VLOOKUP($A215,'Annex 2 EHV charges'!$D:$O,11,FALSE)=0,"",VLOOKUP($A215,'Annex 2 EHV charges'!$D:$O,11,FALSE)),"")</f>
        <v/>
      </c>
      <c r="H215" s="104" t="str">
        <f>IFERROR(IF(VLOOKUP($A215,'Annex 2 EHV charges'!$D:$O,12,FALSE)=0,"",VLOOKUP($A215,'Annex 2 EHV charges'!$D:$O,12,FALSE)),"")</f>
        <v/>
      </c>
    </row>
    <row r="216" spans="1:8">
      <c r="A216" s="101"/>
      <c r="B216" s="100"/>
      <c r="C216" s="101"/>
      <c r="D216" s="100"/>
      <c r="E216" s="102" t="str">
        <f>IFERROR(IF(VLOOKUP($A216,'Annex 2 EHV charges'!$D:$O,9,FALSE)=0,"",VLOOKUP($A216,'Annex 2 EHV charges'!$D:$O,9,FALSE)),"")</f>
        <v/>
      </c>
      <c r="F216" s="103" t="str">
        <f>IFERROR(IF(VLOOKUP($A216,'Annex 2 EHV charges'!$D:$O,10,FALSE)=0,"",VLOOKUP($A216,'Annex 2 EHV charges'!$D:$O,10,FALSE)),"")</f>
        <v/>
      </c>
      <c r="G216" s="104" t="str">
        <f>IFERROR(IF(VLOOKUP($A216,'Annex 2 EHV charges'!$D:$O,11,FALSE)=0,"",VLOOKUP($A216,'Annex 2 EHV charges'!$D:$O,11,FALSE)),"")</f>
        <v/>
      </c>
      <c r="H216" s="104" t="str">
        <f>IFERROR(IF(VLOOKUP($A216,'Annex 2 EHV charges'!$D:$O,12,FALSE)=0,"",VLOOKUP($A216,'Annex 2 EHV charges'!$D:$O,12,FALSE)),"")</f>
        <v/>
      </c>
    </row>
    <row r="217" spans="1:8">
      <c r="A217" s="101"/>
      <c r="B217" s="100"/>
      <c r="C217" s="101"/>
      <c r="D217" s="100"/>
      <c r="E217" s="102" t="str">
        <f>IFERROR(IF(VLOOKUP($A217,'Annex 2 EHV charges'!$D:$O,9,FALSE)=0,"",VLOOKUP($A217,'Annex 2 EHV charges'!$D:$O,9,FALSE)),"")</f>
        <v/>
      </c>
      <c r="F217" s="103" t="str">
        <f>IFERROR(IF(VLOOKUP($A217,'Annex 2 EHV charges'!$D:$O,10,FALSE)=0,"",VLOOKUP($A217,'Annex 2 EHV charges'!$D:$O,10,FALSE)),"")</f>
        <v/>
      </c>
      <c r="G217" s="104" t="str">
        <f>IFERROR(IF(VLOOKUP($A217,'Annex 2 EHV charges'!$D:$O,11,FALSE)=0,"",VLOOKUP($A217,'Annex 2 EHV charges'!$D:$O,11,FALSE)),"")</f>
        <v/>
      </c>
      <c r="H217" s="104" t="str">
        <f>IFERROR(IF(VLOOKUP($A217,'Annex 2 EHV charges'!$D:$O,12,FALSE)=0,"",VLOOKUP($A217,'Annex 2 EHV charges'!$D:$O,12,FALSE)),"")</f>
        <v/>
      </c>
    </row>
    <row r="218" spans="1:8">
      <c r="A218" s="101"/>
      <c r="B218" s="100"/>
      <c r="C218" s="101"/>
      <c r="D218" s="100"/>
      <c r="E218" s="102" t="str">
        <f>IFERROR(IF(VLOOKUP($A218,'Annex 2 EHV charges'!$D:$O,9,FALSE)=0,"",VLOOKUP($A218,'Annex 2 EHV charges'!$D:$O,9,FALSE)),"")</f>
        <v/>
      </c>
      <c r="F218" s="103" t="str">
        <f>IFERROR(IF(VLOOKUP($A218,'Annex 2 EHV charges'!$D:$O,10,FALSE)=0,"",VLOOKUP($A218,'Annex 2 EHV charges'!$D:$O,10,FALSE)),"")</f>
        <v/>
      </c>
      <c r="G218" s="104" t="str">
        <f>IFERROR(IF(VLOOKUP($A218,'Annex 2 EHV charges'!$D:$O,11,FALSE)=0,"",VLOOKUP($A218,'Annex 2 EHV charges'!$D:$O,11,FALSE)),"")</f>
        <v/>
      </c>
      <c r="H218" s="104" t="str">
        <f>IFERROR(IF(VLOOKUP($A218,'Annex 2 EHV charges'!$D:$O,12,FALSE)=0,"",VLOOKUP($A218,'Annex 2 EHV charges'!$D:$O,12,FALSE)),"")</f>
        <v/>
      </c>
    </row>
    <row r="219" spans="1:8">
      <c r="A219" s="101"/>
      <c r="B219" s="100"/>
      <c r="C219" s="101"/>
      <c r="D219" s="100"/>
      <c r="E219" s="102" t="str">
        <f>IFERROR(IF(VLOOKUP($A219,'Annex 2 EHV charges'!$D:$O,9,FALSE)=0,"",VLOOKUP($A219,'Annex 2 EHV charges'!$D:$O,9,FALSE)),"")</f>
        <v/>
      </c>
      <c r="F219" s="103" t="str">
        <f>IFERROR(IF(VLOOKUP($A219,'Annex 2 EHV charges'!$D:$O,10,FALSE)=0,"",VLOOKUP($A219,'Annex 2 EHV charges'!$D:$O,10,FALSE)),"")</f>
        <v/>
      </c>
      <c r="G219" s="104" t="str">
        <f>IFERROR(IF(VLOOKUP($A219,'Annex 2 EHV charges'!$D:$O,11,FALSE)=0,"",VLOOKUP($A219,'Annex 2 EHV charges'!$D:$O,11,FALSE)),"")</f>
        <v/>
      </c>
      <c r="H219" s="104" t="str">
        <f>IFERROR(IF(VLOOKUP($A219,'Annex 2 EHV charges'!$D:$O,12,FALSE)=0,"",VLOOKUP($A219,'Annex 2 EHV charges'!$D:$O,12,FALSE)),"")</f>
        <v/>
      </c>
    </row>
    <row r="220" spans="1:8">
      <c r="A220" s="101"/>
      <c r="B220" s="100"/>
      <c r="C220" s="101"/>
      <c r="D220" s="100"/>
      <c r="E220" s="102" t="str">
        <f>IFERROR(IF(VLOOKUP($A220,'Annex 2 EHV charges'!$D:$O,9,FALSE)=0,"",VLOOKUP($A220,'Annex 2 EHV charges'!$D:$O,9,FALSE)),"")</f>
        <v/>
      </c>
      <c r="F220" s="103" t="str">
        <f>IFERROR(IF(VLOOKUP($A220,'Annex 2 EHV charges'!$D:$O,10,FALSE)=0,"",VLOOKUP($A220,'Annex 2 EHV charges'!$D:$O,10,FALSE)),"")</f>
        <v/>
      </c>
      <c r="G220" s="104" t="str">
        <f>IFERROR(IF(VLOOKUP($A220,'Annex 2 EHV charges'!$D:$O,11,FALSE)=0,"",VLOOKUP($A220,'Annex 2 EHV charges'!$D:$O,11,FALSE)),"")</f>
        <v/>
      </c>
      <c r="H220" s="104" t="str">
        <f>IFERROR(IF(VLOOKUP($A220,'Annex 2 EHV charges'!$D:$O,12,FALSE)=0,"",VLOOKUP($A220,'Annex 2 EHV charges'!$D:$O,12,FALSE)),"")</f>
        <v/>
      </c>
    </row>
    <row r="221" spans="1:8">
      <c r="A221" s="101"/>
      <c r="B221" s="100"/>
      <c r="C221" s="101"/>
      <c r="D221" s="100"/>
      <c r="E221" s="102" t="str">
        <f>IFERROR(IF(VLOOKUP($A221,'Annex 2 EHV charges'!$D:$O,9,FALSE)=0,"",VLOOKUP($A221,'Annex 2 EHV charges'!$D:$O,9,FALSE)),"")</f>
        <v/>
      </c>
      <c r="F221" s="103" t="str">
        <f>IFERROR(IF(VLOOKUP($A221,'Annex 2 EHV charges'!$D:$O,10,FALSE)=0,"",VLOOKUP($A221,'Annex 2 EHV charges'!$D:$O,10,FALSE)),"")</f>
        <v/>
      </c>
      <c r="G221" s="104" t="str">
        <f>IFERROR(IF(VLOOKUP($A221,'Annex 2 EHV charges'!$D:$O,11,FALSE)=0,"",VLOOKUP($A221,'Annex 2 EHV charges'!$D:$O,11,FALSE)),"")</f>
        <v/>
      </c>
      <c r="H221" s="104" t="str">
        <f>IFERROR(IF(VLOOKUP($A221,'Annex 2 EHV charges'!$D:$O,12,FALSE)=0,"",VLOOKUP($A221,'Annex 2 EHV charges'!$D:$O,12,FALSE)),"")</f>
        <v/>
      </c>
    </row>
    <row r="222" spans="1:8">
      <c r="A222" s="101"/>
      <c r="B222" s="100"/>
      <c r="C222" s="101"/>
      <c r="D222" s="100"/>
      <c r="E222" s="102" t="str">
        <f>IFERROR(IF(VLOOKUP($A222,'Annex 2 EHV charges'!$D:$O,9,FALSE)=0,"",VLOOKUP($A222,'Annex 2 EHV charges'!$D:$O,9,FALSE)),"")</f>
        <v/>
      </c>
      <c r="F222" s="103" t="str">
        <f>IFERROR(IF(VLOOKUP($A222,'Annex 2 EHV charges'!$D:$O,10,FALSE)=0,"",VLOOKUP($A222,'Annex 2 EHV charges'!$D:$O,10,FALSE)),"")</f>
        <v/>
      </c>
      <c r="G222" s="104" t="str">
        <f>IFERROR(IF(VLOOKUP($A222,'Annex 2 EHV charges'!$D:$O,11,FALSE)=0,"",VLOOKUP($A222,'Annex 2 EHV charges'!$D:$O,11,FALSE)),"")</f>
        <v/>
      </c>
      <c r="H222" s="104" t="str">
        <f>IFERROR(IF(VLOOKUP($A222,'Annex 2 EHV charges'!$D:$O,12,FALSE)=0,"",VLOOKUP($A222,'Annex 2 EHV charges'!$D:$O,12,FALSE)),"")</f>
        <v/>
      </c>
    </row>
    <row r="223" spans="1:8">
      <c r="A223" s="101"/>
      <c r="B223" s="100"/>
      <c r="C223" s="101"/>
      <c r="D223" s="100"/>
      <c r="E223" s="102" t="str">
        <f>IFERROR(IF(VLOOKUP($A223,'Annex 2 EHV charges'!$D:$O,9,FALSE)=0,"",VLOOKUP($A223,'Annex 2 EHV charges'!$D:$O,9,FALSE)),"")</f>
        <v/>
      </c>
      <c r="F223" s="103" t="str">
        <f>IFERROR(IF(VLOOKUP($A223,'Annex 2 EHV charges'!$D:$O,10,FALSE)=0,"",VLOOKUP($A223,'Annex 2 EHV charges'!$D:$O,10,FALSE)),"")</f>
        <v/>
      </c>
      <c r="G223" s="104" t="str">
        <f>IFERROR(IF(VLOOKUP($A223,'Annex 2 EHV charges'!$D:$O,11,FALSE)=0,"",VLOOKUP($A223,'Annex 2 EHV charges'!$D:$O,11,FALSE)),"")</f>
        <v/>
      </c>
      <c r="H223" s="104" t="str">
        <f>IFERROR(IF(VLOOKUP($A223,'Annex 2 EHV charges'!$D:$O,12,FALSE)=0,"",VLOOKUP($A223,'Annex 2 EHV charges'!$D:$O,12,FALSE)),"")</f>
        <v/>
      </c>
    </row>
    <row r="224" spans="1:8">
      <c r="A224" s="101"/>
      <c r="B224" s="100"/>
      <c r="C224" s="101"/>
      <c r="D224" s="100"/>
      <c r="E224" s="102" t="str">
        <f>IFERROR(IF(VLOOKUP($A224,'Annex 2 EHV charges'!$D:$O,9,FALSE)=0,"",VLOOKUP($A224,'Annex 2 EHV charges'!$D:$O,9,FALSE)),"")</f>
        <v/>
      </c>
      <c r="F224" s="103" t="str">
        <f>IFERROR(IF(VLOOKUP($A224,'Annex 2 EHV charges'!$D:$O,10,FALSE)=0,"",VLOOKUP($A224,'Annex 2 EHV charges'!$D:$O,10,FALSE)),"")</f>
        <v/>
      </c>
      <c r="G224" s="104" t="str">
        <f>IFERROR(IF(VLOOKUP($A224,'Annex 2 EHV charges'!$D:$O,11,FALSE)=0,"",VLOOKUP($A224,'Annex 2 EHV charges'!$D:$O,11,FALSE)),"")</f>
        <v/>
      </c>
      <c r="H224" s="104" t="str">
        <f>IFERROR(IF(VLOOKUP($A224,'Annex 2 EHV charges'!$D:$O,12,FALSE)=0,"",VLOOKUP($A224,'Annex 2 EHV charges'!$D:$O,12,FALSE)),"")</f>
        <v/>
      </c>
    </row>
    <row r="225" spans="1:8">
      <c r="A225" s="101"/>
      <c r="B225" s="100"/>
      <c r="C225" s="101"/>
      <c r="D225" s="100"/>
      <c r="E225" s="102" t="str">
        <f>IFERROR(IF(VLOOKUP($A225,'Annex 2 EHV charges'!$D:$O,9,FALSE)=0,"",VLOOKUP($A225,'Annex 2 EHV charges'!$D:$O,9,FALSE)),"")</f>
        <v/>
      </c>
      <c r="F225" s="103" t="str">
        <f>IFERROR(IF(VLOOKUP($A225,'Annex 2 EHV charges'!$D:$O,10,FALSE)=0,"",VLOOKUP($A225,'Annex 2 EHV charges'!$D:$O,10,FALSE)),"")</f>
        <v/>
      </c>
      <c r="G225" s="104" t="str">
        <f>IFERROR(IF(VLOOKUP($A225,'Annex 2 EHV charges'!$D:$O,11,FALSE)=0,"",VLOOKUP($A225,'Annex 2 EHV charges'!$D:$O,11,FALSE)),"")</f>
        <v/>
      </c>
      <c r="H225" s="104" t="str">
        <f>IFERROR(IF(VLOOKUP($A225,'Annex 2 EHV charges'!$D:$O,12,FALSE)=0,"",VLOOKUP($A225,'Annex 2 EHV charges'!$D:$O,12,FALSE)),"")</f>
        <v/>
      </c>
    </row>
    <row r="226" spans="1:8">
      <c r="A226" s="101"/>
      <c r="B226" s="100"/>
      <c r="C226" s="101"/>
      <c r="D226" s="100"/>
      <c r="E226" s="102" t="str">
        <f>IFERROR(IF(VLOOKUP($A226,'Annex 2 EHV charges'!$D:$O,9,FALSE)=0,"",VLOOKUP($A226,'Annex 2 EHV charges'!$D:$O,9,FALSE)),"")</f>
        <v/>
      </c>
      <c r="F226" s="103" t="str">
        <f>IFERROR(IF(VLOOKUP($A226,'Annex 2 EHV charges'!$D:$O,10,FALSE)=0,"",VLOOKUP($A226,'Annex 2 EHV charges'!$D:$O,10,FALSE)),"")</f>
        <v/>
      </c>
      <c r="G226" s="104" t="str">
        <f>IFERROR(IF(VLOOKUP($A226,'Annex 2 EHV charges'!$D:$O,11,FALSE)=0,"",VLOOKUP($A226,'Annex 2 EHV charges'!$D:$O,11,FALSE)),"")</f>
        <v/>
      </c>
      <c r="H226" s="104" t="str">
        <f>IFERROR(IF(VLOOKUP($A226,'Annex 2 EHV charges'!$D:$O,12,FALSE)=0,"",VLOOKUP($A226,'Annex 2 EHV charges'!$D:$O,12,FALSE)),"")</f>
        <v/>
      </c>
    </row>
    <row r="227" spans="1:8">
      <c r="A227" s="101"/>
      <c r="B227" s="100"/>
      <c r="C227" s="101"/>
      <c r="D227" s="100"/>
      <c r="E227" s="102" t="str">
        <f>IFERROR(IF(VLOOKUP($A227,'Annex 2 EHV charges'!$D:$O,9,FALSE)=0,"",VLOOKUP($A227,'Annex 2 EHV charges'!$D:$O,9,FALSE)),"")</f>
        <v/>
      </c>
      <c r="F227" s="103" t="str">
        <f>IFERROR(IF(VLOOKUP($A227,'Annex 2 EHV charges'!$D:$O,10,FALSE)=0,"",VLOOKUP($A227,'Annex 2 EHV charges'!$D:$O,10,FALSE)),"")</f>
        <v/>
      </c>
      <c r="G227" s="104" t="str">
        <f>IFERROR(IF(VLOOKUP($A227,'Annex 2 EHV charges'!$D:$O,11,FALSE)=0,"",VLOOKUP($A227,'Annex 2 EHV charges'!$D:$O,11,FALSE)),"")</f>
        <v/>
      </c>
      <c r="H227" s="104" t="str">
        <f>IFERROR(IF(VLOOKUP($A227,'Annex 2 EHV charges'!$D:$O,12,FALSE)=0,"",VLOOKUP($A227,'Annex 2 EHV charges'!$D:$O,12,FALSE)),"")</f>
        <v/>
      </c>
    </row>
    <row r="228" spans="1:8">
      <c r="A228" s="101"/>
      <c r="B228" s="100"/>
      <c r="C228" s="101"/>
      <c r="D228" s="100"/>
      <c r="E228" s="102" t="str">
        <f>IFERROR(IF(VLOOKUP($A228,'Annex 2 EHV charges'!$D:$O,9,FALSE)=0,"",VLOOKUP($A228,'Annex 2 EHV charges'!$D:$O,9,FALSE)),"")</f>
        <v/>
      </c>
      <c r="F228" s="103" t="str">
        <f>IFERROR(IF(VLOOKUP($A228,'Annex 2 EHV charges'!$D:$O,10,FALSE)=0,"",VLOOKUP($A228,'Annex 2 EHV charges'!$D:$O,10,FALSE)),"")</f>
        <v/>
      </c>
      <c r="G228" s="104" t="str">
        <f>IFERROR(IF(VLOOKUP($A228,'Annex 2 EHV charges'!$D:$O,11,FALSE)=0,"",VLOOKUP($A228,'Annex 2 EHV charges'!$D:$O,11,FALSE)),"")</f>
        <v/>
      </c>
      <c r="H228" s="104" t="str">
        <f>IFERROR(IF(VLOOKUP($A228,'Annex 2 EHV charges'!$D:$O,12,FALSE)=0,"",VLOOKUP($A228,'Annex 2 EHV charges'!$D:$O,12,FALSE)),"")</f>
        <v/>
      </c>
    </row>
    <row r="229" spans="1:8">
      <c r="A229" s="101"/>
      <c r="B229" s="100"/>
      <c r="C229" s="101"/>
      <c r="D229" s="100"/>
      <c r="E229" s="102" t="str">
        <f>IFERROR(IF(VLOOKUP($A229,'Annex 2 EHV charges'!$D:$O,9,FALSE)=0,"",VLOOKUP($A229,'Annex 2 EHV charges'!$D:$O,9,FALSE)),"")</f>
        <v/>
      </c>
      <c r="F229" s="103" t="str">
        <f>IFERROR(IF(VLOOKUP($A229,'Annex 2 EHV charges'!$D:$O,10,FALSE)=0,"",VLOOKUP($A229,'Annex 2 EHV charges'!$D:$O,10,FALSE)),"")</f>
        <v/>
      </c>
      <c r="G229" s="104" t="str">
        <f>IFERROR(IF(VLOOKUP($A229,'Annex 2 EHV charges'!$D:$O,11,FALSE)=0,"",VLOOKUP($A229,'Annex 2 EHV charges'!$D:$O,11,FALSE)),"")</f>
        <v/>
      </c>
      <c r="H229" s="104" t="str">
        <f>IFERROR(IF(VLOOKUP($A229,'Annex 2 EHV charges'!$D:$O,12,FALSE)=0,"",VLOOKUP($A229,'Annex 2 EHV charges'!$D:$O,12,FALSE)),"")</f>
        <v/>
      </c>
    </row>
    <row r="230" spans="1:8">
      <c r="A230" s="101"/>
      <c r="B230" s="100"/>
      <c r="C230" s="101"/>
      <c r="D230" s="100"/>
      <c r="E230" s="102" t="str">
        <f>IFERROR(IF(VLOOKUP($A230,'Annex 2 EHV charges'!$D:$O,9,FALSE)=0,"",VLOOKUP($A230,'Annex 2 EHV charges'!$D:$O,9,FALSE)),"")</f>
        <v/>
      </c>
      <c r="F230" s="103" t="str">
        <f>IFERROR(IF(VLOOKUP($A230,'Annex 2 EHV charges'!$D:$O,10,FALSE)=0,"",VLOOKUP($A230,'Annex 2 EHV charges'!$D:$O,10,FALSE)),"")</f>
        <v/>
      </c>
      <c r="G230" s="104" t="str">
        <f>IFERROR(IF(VLOOKUP($A230,'Annex 2 EHV charges'!$D:$O,11,FALSE)=0,"",VLOOKUP($A230,'Annex 2 EHV charges'!$D:$O,11,FALSE)),"")</f>
        <v/>
      </c>
      <c r="H230" s="104" t="str">
        <f>IFERROR(IF(VLOOKUP($A230,'Annex 2 EHV charges'!$D:$O,12,FALSE)=0,"",VLOOKUP($A230,'Annex 2 EHV charges'!$D:$O,12,FALSE)),"")</f>
        <v/>
      </c>
    </row>
    <row r="231" spans="1:8">
      <c r="A231" s="101"/>
      <c r="B231" s="100"/>
      <c r="C231" s="101"/>
      <c r="D231" s="100"/>
      <c r="E231" s="102" t="str">
        <f>IFERROR(IF(VLOOKUP($A231,'Annex 2 EHV charges'!$D:$O,9,FALSE)=0,"",VLOOKUP($A231,'Annex 2 EHV charges'!$D:$O,9,FALSE)),"")</f>
        <v/>
      </c>
      <c r="F231" s="103" t="str">
        <f>IFERROR(IF(VLOOKUP($A231,'Annex 2 EHV charges'!$D:$O,10,FALSE)=0,"",VLOOKUP($A231,'Annex 2 EHV charges'!$D:$O,10,FALSE)),"")</f>
        <v/>
      </c>
      <c r="G231" s="104" t="str">
        <f>IFERROR(IF(VLOOKUP($A231,'Annex 2 EHV charges'!$D:$O,11,FALSE)=0,"",VLOOKUP($A231,'Annex 2 EHV charges'!$D:$O,11,FALSE)),"")</f>
        <v/>
      </c>
      <c r="H231" s="104" t="str">
        <f>IFERROR(IF(VLOOKUP($A231,'Annex 2 EHV charges'!$D:$O,12,FALSE)=0,"",VLOOKUP($A231,'Annex 2 EHV charges'!$D:$O,12,FALSE)),"")</f>
        <v/>
      </c>
    </row>
    <row r="232" spans="1:8">
      <c r="A232" s="101"/>
      <c r="B232" s="100"/>
      <c r="C232" s="101"/>
      <c r="D232" s="100"/>
      <c r="E232" s="102" t="str">
        <f>IFERROR(IF(VLOOKUP($A232,'Annex 2 EHV charges'!$D:$O,9,FALSE)=0,"",VLOOKUP($A232,'Annex 2 EHV charges'!$D:$O,9,FALSE)),"")</f>
        <v/>
      </c>
      <c r="F232" s="103" t="str">
        <f>IFERROR(IF(VLOOKUP($A232,'Annex 2 EHV charges'!$D:$O,10,FALSE)=0,"",VLOOKUP($A232,'Annex 2 EHV charges'!$D:$O,10,FALSE)),"")</f>
        <v/>
      </c>
      <c r="G232" s="104" t="str">
        <f>IFERROR(IF(VLOOKUP($A232,'Annex 2 EHV charges'!$D:$O,11,FALSE)=0,"",VLOOKUP($A232,'Annex 2 EHV charges'!$D:$O,11,FALSE)),"")</f>
        <v/>
      </c>
      <c r="H232" s="104" t="str">
        <f>IFERROR(IF(VLOOKUP($A232,'Annex 2 EHV charges'!$D:$O,12,FALSE)=0,"",VLOOKUP($A232,'Annex 2 EHV charges'!$D:$O,12,FALSE)),"")</f>
        <v/>
      </c>
    </row>
    <row r="233" spans="1:8">
      <c r="A233" s="101"/>
      <c r="B233" s="100"/>
      <c r="C233" s="101"/>
      <c r="D233" s="100"/>
      <c r="E233" s="102" t="str">
        <f>IFERROR(IF(VLOOKUP($A233,'Annex 2 EHV charges'!$D:$O,9,FALSE)=0,"",VLOOKUP($A233,'Annex 2 EHV charges'!$D:$O,9,FALSE)),"")</f>
        <v/>
      </c>
      <c r="F233" s="103" t="str">
        <f>IFERROR(IF(VLOOKUP($A233,'Annex 2 EHV charges'!$D:$O,10,FALSE)=0,"",VLOOKUP($A233,'Annex 2 EHV charges'!$D:$O,10,FALSE)),"")</f>
        <v/>
      </c>
      <c r="G233" s="104" t="str">
        <f>IFERROR(IF(VLOOKUP($A233,'Annex 2 EHV charges'!$D:$O,11,FALSE)=0,"",VLOOKUP($A233,'Annex 2 EHV charges'!$D:$O,11,FALSE)),"")</f>
        <v/>
      </c>
      <c r="H233" s="104" t="str">
        <f>IFERROR(IF(VLOOKUP($A233,'Annex 2 EHV charges'!$D:$O,12,FALSE)=0,"",VLOOKUP($A233,'Annex 2 EHV charges'!$D:$O,12,FALSE)),"")</f>
        <v/>
      </c>
    </row>
    <row r="234" spans="1:8">
      <c r="A234" s="101"/>
      <c r="B234" s="100"/>
      <c r="C234" s="101"/>
      <c r="D234" s="100"/>
      <c r="E234" s="102" t="str">
        <f>IFERROR(IF(VLOOKUP($A234,'Annex 2 EHV charges'!$D:$O,9,FALSE)=0,"",VLOOKUP($A234,'Annex 2 EHV charges'!$D:$O,9,FALSE)),"")</f>
        <v/>
      </c>
      <c r="F234" s="103" t="str">
        <f>IFERROR(IF(VLOOKUP($A234,'Annex 2 EHV charges'!$D:$O,10,FALSE)=0,"",VLOOKUP($A234,'Annex 2 EHV charges'!$D:$O,10,FALSE)),"")</f>
        <v/>
      </c>
      <c r="G234" s="104" t="str">
        <f>IFERROR(IF(VLOOKUP($A234,'Annex 2 EHV charges'!$D:$O,11,FALSE)=0,"",VLOOKUP($A234,'Annex 2 EHV charges'!$D:$O,11,FALSE)),"")</f>
        <v/>
      </c>
      <c r="H234" s="104" t="str">
        <f>IFERROR(IF(VLOOKUP($A234,'Annex 2 EHV charges'!$D:$O,12,FALSE)=0,"",VLOOKUP($A234,'Annex 2 EHV charges'!$D:$O,12,FALSE)),"")</f>
        <v/>
      </c>
    </row>
    <row r="235" spans="1:8">
      <c r="A235" s="101"/>
      <c r="B235" s="100"/>
      <c r="C235" s="101"/>
      <c r="D235" s="100"/>
      <c r="E235" s="102" t="str">
        <f>IFERROR(IF(VLOOKUP($A235,'Annex 2 EHV charges'!$D:$O,9,FALSE)=0,"",VLOOKUP($A235,'Annex 2 EHV charges'!$D:$O,9,FALSE)),"")</f>
        <v/>
      </c>
      <c r="F235" s="103" t="str">
        <f>IFERROR(IF(VLOOKUP($A235,'Annex 2 EHV charges'!$D:$O,10,FALSE)=0,"",VLOOKUP($A235,'Annex 2 EHV charges'!$D:$O,10,FALSE)),"")</f>
        <v/>
      </c>
      <c r="G235" s="104" t="str">
        <f>IFERROR(IF(VLOOKUP($A235,'Annex 2 EHV charges'!$D:$O,11,FALSE)=0,"",VLOOKUP($A235,'Annex 2 EHV charges'!$D:$O,11,FALSE)),"")</f>
        <v/>
      </c>
      <c r="H235" s="104" t="str">
        <f>IFERROR(IF(VLOOKUP($A235,'Annex 2 EHV charges'!$D:$O,12,FALSE)=0,"",VLOOKUP($A235,'Annex 2 EHV charges'!$D:$O,12,FALSE)),"")</f>
        <v/>
      </c>
    </row>
    <row r="236" spans="1:8">
      <c r="A236" s="101"/>
      <c r="B236" s="100"/>
      <c r="C236" s="101"/>
      <c r="D236" s="100"/>
      <c r="E236" s="102" t="str">
        <f>IFERROR(IF(VLOOKUP($A236,'Annex 2 EHV charges'!$D:$O,9,FALSE)=0,"",VLOOKUP($A236,'Annex 2 EHV charges'!$D:$O,9,FALSE)),"")</f>
        <v/>
      </c>
      <c r="F236" s="103" t="str">
        <f>IFERROR(IF(VLOOKUP($A236,'Annex 2 EHV charges'!$D:$O,10,FALSE)=0,"",VLOOKUP($A236,'Annex 2 EHV charges'!$D:$O,10,FALSE)),"")</f>
        <v/>
      </c>
      <c r="G236" s="104" t="str">
        <f>IFERROR(IF(VLOOKUP($A236,'Annex 2 EHV charges'!$D:$O,11,FALSE)=0,"",VLOOKUP($A236,'Annex 2 EHV charges'!$D:$O,11,FALSE)),"")</f>
        <v/>
      </c>
      <c r="H236" s="104" t="str">
        <f>IFERROR(IF(VLOOKUP($A236,'Annex 2 EHV charges'!$D:$O,12,FALSE)=0,"",VLOOKUP($A236,'Annex 2 EHV charges'!$D:$O,12,FALSE)),"")</f>
        <v/>
      </c>
    </row>
    <row r="237" spans="1:8">
      <c r="A237" s="101"/>
      <c r="B237" s="100"/>
      <c r="C237" s="101"/>
      <c r="D237" s="100"/>
      <c r="E237" s="102" t="str">
        <f>IFERROR(IF(VLOOKUP($A237,'Annex 2 EHV charges'!$D:$O,9,FALSE)=0,"",VLOOKUP($A237,'Annex 2 EHV charges'!$D:$O,9,FALSE)),"")</f>
        <v/>
      </c>
      <c r="F237" s="103" t="str">
        <f>IFERROR(IF(VLOOKUP($A237,'Annex 2 EHV charges'!$D:$O,10,FALSE)=0,"",VLOOKUP($A237,'Annex 2 EHV charges'!$D:$O,10,FALSE)),"")</f>
        <v/>
      </c>
      <c r="G237" s="104" t="str">
        <f>IFERROR(IF(VLOOKUP($A237,'Annex 2 EHV charges'!$D:$O,11,FALSE)=0,"",VLOOKUP($A237,'Annex 2 EHV charges'!$D:$O,11,FALSE)),"")</f>
        <v/>
      </c>
      <c r="H237" s="104" t="str">
        <f>IFERROR(IF(VLOOKUP($A237,'Annex 2 EHV charges'!$D:$O,12,FALSE)=0,"",VLOOKUP($A237,'Annex 2 EHV charges'!$D:$O,12,FALSE)),"")</f>
        <v/>
      </c>
    </row>
    <row r="238" spans="1:8">
      <c r="A238" s="101"/>
      <c r="B238" s="100"/>
      <c r="C238" s="101"/>
      <c r="D238" s="100"/>
      <c r="E238" s="102" t="str">
        <f>IFERROR(IF(VLOOKUP($A238,'Annex 2 EHV charges'!$D:$O,9,FALSE)=0,"",VLOOKUP($A238,'Annex 2 EHV charges'!$D:$O,9,FALSE)),"")</f>
        <v/>
      </c>
      <c r="F238" s="103" t="str">
        <f>IFERROR(IF(VLOOKUP($A238,'Annex 2 EHV charges'!$D:$O,10,FALSE)=0,"",VLOOKUP($A238,'Annex 2 EHV charges'!$D:$O,10,FALSE)),"")</f>
        <v/>
      </c>
      <c r="G238" s="104" t="str">
        <f>IFERROR(IF(VLOOKUP($A238,'Annex 2 EHV charges'!$D:$O,11,FALSE)=0,"",VLOOKUP($A238,'Annex 2 EHV charges'!$D:$O,11,FALSE)),"")</f>
        <v/>
      </c>
      <c r="H238" s="104" t="str">
        <f>IFERROR(IF(VLOOKUP($A238,'Annex 2 EHV charges'!$D:$O,12,FALSE)=0,"",VLOOKUP($A238,'Annex 2 EHV charges'!$D:$O,12,FALSE)),"")</f>
        <v/>
      </c>
    </row>
    <row r="239" spans="1:8">
      <c r="A239" s="101"/>
      <c r="B239" s="100"/>
      <c r="C239" s="101"/>
      <c r="D239" s="100"/>
      <c r="E239" s="102" t="str">
        <f>IFERROR(IF(VLOOKUP($A239,'Annex 2 EHV charges'!$D:$O,9,FALSE)=0,"",VLOOKUP($A239,'Annex 2 EHV charges'!$D:$O,9,FALSE)),"")</f>
        <v/>
      </c>
      <c r="F239" s="103" t="str">
        <f>IFERROR(IF(VLOOKUP($A239,'Annex 2 EHV charges'!$D:$O,10,FALSE)=0,"",VLOOKUP($A239,'Annex 2 EHV charges'!$D:$O,10,FALSE)),"")</f>
        <v/>
      </c>
      <c r="G239" s="104" t="str">
        <f>IFERROR(IF(VLOOKUP($A239,'Annex 2 EHV charges'!$D:$O,11,FALSE)=0,"",VLOOKUP($A239,'Annex 2 EHV charges'!$D:$O,11,FALSE)),"")</f>
        <v/>
      </c>
      <c r="H239" s="104" t="str">
        <f>IFERROR(IF(VLOOKUP($A239,'Annex 2 EHV charges'!$D:$O,12,FALSE)=0,"",VLOOKUP($A239,'Annex 2 EHV charges'!$D:$O,12,FALSE)),"")</f>
        <v/>
      </c>
    </row>
    <row r="240" spans="1:8">
      <c r="A240" s="101"/>
      <c r="B240" s="100"/>
      <c r="C240" s="101"/>
      <c r="D240" s="100"/>
      <c r="E240" s="102" t="str">
        <f>IFERROR(IF(VLOOKUP($A240,'Annex 2 EHV charges'!$D:$O,9,FALSE)=0,"",VLOOKUP($A240,'Annex 2 EHV charges'!$D:$O,9,FALSE)),"")</f>
        <v/>
      </c>
      <c r="F240" s="103" t="str">
        <f>IFERROR(IF(VLOOKUP($A240,'Annex 2 EHV charges'!$D:$O,10,FALSE)=0,"",VLOOKUP($A240,'Annex 2 EHV charges'!$D:$O,10,FALSE)),"")</f>
        <v/>
      </c>
      <c r="G240" s="104" t="str">
        <f>IFERROR(IF(VLOOKUP($A240,'Annex 2 EHV charges'!$D:$O,11,FALSE)=0,"",VLOOKUP($A240,'Annex 2 EHV charges'!$D:$O,11,FALSE)),"")</f>
        <v/>
      </c>
      <c r="H240" s="104" t="str">
        <f>IFERROR(IF(VLOOKUP($A240,'Annex 2 EHV charges'!$D:$O,12,FALSE)=0,"",VLOOKUP($A240,'Annex 2 EHV charges'!$D:$O,12,FALSE)),"")</f>
        <v/>
      </c>
    </row>
    <row r="241" spans="1:8">
      <c r="A241" s="101"/>
      <c r="B241" s="100"/>
      <c r="C241" s="101"/>
      <c r="D241" s="100"/>
      <c r="E241" s="102" t="str">
        <f>IFERROR(IF(VLOOKUP($A241,'Annex 2 EHV charges'!$D:$O,9,FALSE)=0,"",VLOOKUP($A241,'Annex 2 EHV charges'!$D:$O,9,FALSE)),"")</f>
        <v/>
      </c>
      <c r="F241" s="103" t="str">
        <f>IFERROR(IF(VLOOKUP($A241,'Annex 2 EHV charges'!$D:$O,10,FALSE)=0,"",VLOOKUP($A241,'Annex 2 EHV charges'!$D:$O,10,FALSE)),"")</f>
        <v/>
      </c>
      <c r="G241" s="104" t="str">
        <f>IFERROR(IF(VLOOKUP($A241,'Annex 2 EHV charges'!$D:$O,11,FALSE)=0,"",VLOOKUP($A241,'Annex 2 EHV charges'!$D:$O,11,FALSE)),"")</f>
        <v/>
      </c>
      <c r="H241" s="104" t="str">
        <f>IFERROR(IF(VLOOKUP($A241,'Annex 2 EHV charges'!$D:$O,12,FALSE)=0,"",VLOOKUP($A241,'Annex 2 EHV charges'!$D:$O,12,FALSE)),"")</f>
        <v/>
      </c>
    </row>
    <row r="242" spans="1:8">
      <c r="A242" s="101"/>
      <c r="B242" s="100"/>
      <c r="C242" s="101"/>
      <c r="D242" s="100"/>
      <c r="E242" s="102" t="str">
        <f>IFERROR(IF(VLOOKUP($A242,'Annex 2 EHV charges'!$D:$O,9,FALSE)=0,"",VLOOKUP($A242,'Annex 2 EHV charges'!$D:$O,9,FALSE)),"")</f>
        <v/>
      </c>
      <c r="F242" s="103" t="str">
        <f>IFERROR(IF(VLOOKUP($A242,'Annex 2 EHV charges'!$D:$O,10,FALSE)=0,"",VLOOKUP($A242,'Annex 2 EHV charges'!$D:$O,10,FALSE)),"")</f>
        <v/>
      </c>
      <c r="G242" s="104" t="str">
        <f>IFERROR(IF(VLOOKUP($A242,'Annex 2 EHV charges'!$D:$O,11,FALSE)=0,"",VLOOKUP($A242,'Annex 2 EHV charges'!$D:$O,11,FALSE)),"")</f>
        <v/>
      </c>
      <c r="H242" s="104" t="str">
        <f>IFERROR(IF(VLOOKUP($A242,'Annex 2 EHV charges'!$D:$O,12,FALSE)=0,"",VLOOKUP($A242,'Annex 2 EHV charges'!$D:$O,12,FALSE)),"")</f>
        <v/>
      </c>
    </row>
    <row r="243" spans="1:8">
      <c r="A243" s="101"/>
      <c r="B243" s="100"/>
      <c r="C243" s="101"/>
      <c r="D243" s="100"/>
      <c r="E243" s="102" t="str">
        <f>IFERROR(IF(VLOOKUP($A243,'Annex 2 EHV charges'!$D:$O,9,FALSE)=0,"",VLOOKUP($A243,'Annex 2 EHV charges'!$D:$O,9,FALSE)),"")</f>
        <v/>
      </c>
      <c r="F243" s="103" t="str">
        <f>IFERROR(IF(VLOOKUP($A243,'Annex 2 EHV charges'!$D:$O,10,FALSE)=0,"",VLOOKUP($A243,'Annex 2 EHV charges'!$D:$O,10,FALSE)),"")</f>
        <v/>
      </c>
      <c r="G243" s="104" t="str">
        <f>IFERROR(IF(VLOOKUP($A243,'Annex 2 EHV charges'!$D:$O,11,FALSE)=0,"",VLOOKUP($A243,'Annex 2 EHV charges'!$D:$O,11,FALSE)),"")</f>
        <v/>
      </c>
      <c r="H243" s="104" t="str">
        <f>IFERROR(IF(VLOOKUP($A243,'Annex 2 EHV charges'!$D:$O,12,FALSE)=0,"",VLOOKUP($A243,'Annex 2 EHV charges'!$D:$O,12,FALSE)),"")</f>
        <v/>
      </c>
    </row>
    <row r="244" spans="1:8">
      <c r="A244" s="101"/>
      <c r="B244" s="100"/>
      <c r="C244" s="101"/>
      <c r="D244" s="100"/>
      <c r="E244" s="102" t="str">
        <f>IFERROR(IF(VLOOKUP($A244,'Annex 2 EHV charges'!$D:$O,9,FALSE)=0,"",VLOOKUP($A244,'Annex 2 EHV charges'!$D:$O,9,FALSE)),"")</f>
        <v/>
      </c>
      <c r="F244" s="103" t="str">
        <f>IFERROR(IF(VLOOKUP($A244,'Annex 2 EHV charges'!$D:$O,10,FALSE)=0,"",VLOOKUP($A244,'Annex 2 EHV charges'!$D:$O,10,FALSE)),"")</f>
        <v/>
      </c>
      <c r="G244" s="104" t="str">
        <f>IFERROR(IF(VLOOKUP($A244,'Annex 2 EHV charges'!$D:$O,11,FALSE)=0,"",VLOOKUP($A244,'Annex 2 EHV charges'!$D:$O,11,FALSE)),"")</f>
        <v/>
      </c>
      <c r="H244" s="104" t="str">
        <f>IFERROR(IF(VLOOKUP($A244,'Annex 2 EHV charges'!$D:$O,12,FALSE)=0,"",VLOOKUP($A244,'Annex 2 EHV charges'!$D:$O,12,FALSE)),"")</f>
        <v/>
      </c>
    </row>
    <row r="245" spans="1:8">
      <c r="A245" s="101"/>
      <c r="B245" s="100"/>
      <c r="C245" s="101"/>
      <c r="D245" s="100"/>
      <c r="E245" s="102" t="str">
        <f>IFERROR(IF(VLOOKUP($A245,'Annex 2 EHV charges'!$D:$O,9,FALSE)=0,"",VLOOKUP($A245,'Annex 2 EHV charges'!$D:$O,9,FALSE)),"")</f>
        <v/>
      </c>
      <c r="F245" s="103" t="str">
        <f>IFERROR(IF(VLOOKUP($A245,'Annex 2 EHV charges'!$D:$O,10,FALSE)=0,"",VLOOKUP($A245,'Annex 2 EHV charges'!$D:$O,10,FALSE)),"")</f>
        <v/>
      </c>
      <c r="G245" s="104" t="str">
        <f>IFERROR(IF(VLOOKUP($A245,'Annex 2 EHV charges'!$D:$O,11,FALSE)=0,"",VLOOKUP($A245,'Annex 2 EHV charges'!$D:$O,11,FALSE)),"")</f>
        <v/>
      </c>
      <c r="H245" s="104" t="str">
        <f>IFERROR(IF(VLOOKUP($A245,'Annex 2 EHV charges'!$D:$O,12,FALSE)=0,"",VLOOKUP($A245,'Annex 2 EHV charges'!$D:$O,12,FALSE)),"")</f>
        <v/>
      </c>
    </row>
    <row r="246" spans="1:8">
      <c r="A246" s="101"/>
      <c r="B246" s="100"/>
      <c r="C246" s="101"/>
      <c r="D246" s="100"/>
      <c r="E246" s="102" t="str">
        <f>IFERROR(IF(VLOOKUP($A246,'Annex 2 EHV charges'!$D:$O,9,FALSE)=0,"",VLOOKUP($A246,'Annex 2 EHV charges'!$D:$O,9,FALSE)),"")</f>
        <v/>
      </c>
      <c r="F246" s="103" t="str">
        <f>IFERROR(IF(VLOOKUP($A246,'Annex 2 EHV charges'!$D:$O,10,FALSE)=0,"",VLOOKUP($A246,'Annex 2 EHV charges'!$D:$O,10,FALSE)),"")</f>
        <v/>
      </c>
      <c r="G246" s="104" t="str">
        <f>IFERROR(IF(VLOOKUP($A246,'Annex 2 EHV charges'!$D:$O,11,FALSE)=0,"",VLOOKUP($A246,'Annex 2 EHV charges'!$D:$O,11,FALSE)),"")</f>
        <v/>
      </c>
      <c r="H246" s="104" t="str">
        <f>IFERROR(IF(VLOOKUP($A246,'Annex 2 EHV charges'!$D:$O,12,FALSE)=0,"",VLOOKUP($A246,'Annex 2 EHV charges'!$D:$O,12,FALSE)),"")</f>
        <v/>
      </c>
    </row>
    <row r="247" spans="1:8">
      <c r="A247" s="101"/>
      <c r="B247" s="100"/>
      <c r="C247" s="101"/>
      <c r="D247" s="100"/>
      <c r="E247" s="102" t="str">
        <f>IFERROR(IF(VLOOKUP($A247,'Annex 2 EHV charges'!$D:$O,9,FALSE)=0,"",VLOOKUP($A247,'Annex 2 EHV charges'!$D:$O,9,FALSE)),"")</f>
        <v/>
      </c>
      <c r="F247" s="103" t="str">
        <f>IFERROR(IF(VLOOKUP($A247,'Annex 2 EHV charges'!$D:$O,10,FALSE)=0,"",VLOOKUP($A247,'Annex 2 EHV charges'!$D:$O,10,FALSE)),"")</f>
        <v/>
      </c>
      <c r="G247" s="104" t="str">
        <f>IFERROR(IF(VLOOKUP($A247,'Annex 2 EHV charges'!$D:$O,11,FALSE)=0,"",VLOOKUP($A247,'Annex 2 EHV charges'!$D:$O,11,FALSE)),"")</f>
        <v/>
      </c>
      <c r="H247" s="104" t="str">
        <f>IFERROR(IF(VLOOKUP($A247,'Annex 2 EHV charges'!$D:$O,12,FALSE)=0,"",VLOOKUP($A247,'Annex 2 EHV charges'!$D:$O,12,FALSE)),"")</f>
        <v/>
      </c>
    </row>
    <row r="248" spans="1:8">
      <c r="A248" s="101"/>
      <c r="B248" s="100"/>
      <c r="C248" s="101"/>
      <c r="D248" s="100"/>
      <c r="E248" s="102" t="str">
        <f>IFERROR(IF(VLOOKUP($A248,'Annex 2 EHV charges'!$D:$O,9,FALSE)=0,"",VLOOKUP($A248,'Annex 2 EHV charges'!$D:$O,9,FALSE)),"")</f>
        <v/>
      </c>
      <c r="F248" s="103" t="str">
        <f>IFERROR(IF(VLOOKUP($A248,'Annex 2 EHV charges'!$D:$O,10,FALSE)=0,"",VLOOKUP($A248,'Annex 2 EHV charges'!$D:$O,10,FALSE)),"")</f>
        <v/>
      </c>
      <c r="G248" s="104" t="str">
        <f>IFERROR(IF(VLOOKUP($A248,'Annex 2 EHV charges'!$D:$O,11,FALSE)=0,"",VLOOKUP($A248,'Annex 2 EHV charges'!$D:$O,11,FALSE)),"")</f>
        <v/>
      </c>
      <c r="H248" s="104" t="str">
        <f>IFERROR(IF(VLOOKUP($A248,'Annex 2 EHV charges'!$D:$O,12,FALSE)=0,"",VLOOKUP($A248,'Annex 2 EHV charges'!$D:$O,12,FALSE)),"")</f>
        <v/>
      </c>
    </row>
    <row r="249" spans="1:8">
      <c r="A249" s="101"/>
      <c r="B249" s="100"/>
      <c r="C249" s="101"/>
      <c r="D249" s="100"/>
      <c r="E249" s="102" t="str">
        <f>IFERROR(IF(VLOOKUP($A249,'Annex 2 EHV charges'!$D:$O,9,FALSE)=0,"",VLOOKUP($A249,'Annex 2 EHV charges'!$D:$O,9,FALSE)),"")</f>
        <v/>
      </c>
      <c r="F249" s="103" t="str">
        <f>IFERROR(IF(VLOOKUP($A249,'Annex 2 EHV charges'!$D:$O,10,FALSE)=0,"",VLOOKUP($A249,'Annex 2 EHV charges'!$D:$O,10,FALSE)),"")</f>
        <v/>
      </c>
      <c r="G249" s="104" t="str">
        <f>IFERROR(IF(VLOOKUP($A249,'Annex 2 EHV charges'!$D:$O,11,FALSE)=0,"",VLOOKUP($A249,'Annex 2 EHV charges'!$D:$O,11,FALSE)),"")</f>
        <v/>
      </c>
      <c r="H249" s="104" t="str">
        <f>IFERROR(IF(VLOOKUP($A249,'Annex 2 EHV charges'!$D:$O,12,FALSE)=0,"",VLOOKUP($A249,'Annex 2 EHV charges'!$D:$O,12,FALSE)),"")</f>
        <v/>
      </c>
    </row>
    <row r="250" spans="1:8">
      <c r="A250" s="101"/>
      <c r="B250" s="100"/>
      <c r="C250" s="101"/>
      <c r="D250" s="100"/>
      <c r="E250" s="102" t="str">
        <f>IFERROR(IF(VLOOKUP($A250,'Annex 2 EHV charges'!$D:$O,9,FALSE)=0,"",VLOOKUP($A250,'Annex 2 EHV charges'!$D:$O,9,FALSE)),"")</f>
        <v/>
      </c>
      <c r="F250" s="103" t="str">
        <f>IFERROR(IF(VLOOKUP($A250,'Annex 2 EHV charges'!$D:$O,10,FALSE)=0,"",VLOOKUP($A250,'Annex 2 EHV charges'!$D:$O,10,FALSE)),"")</f>
        <v/>
      </c>
      <c r="G250" s="104" t="str">
        <f>IFERROR(IF(VLOOKUP($A250,'Annex 2 EHV charges'!$D:$O,11,FALSE)=0,"",VLOOKUP($A250,'Annex 2 EHV charges'!$D:$O,11,FALSE)),"")</f>
        <v/>
      </c>
      <c r="H250" s="104" t="str">
        <f>IFERROR(IF(VLOOKUP($A250,'Annex 2 EHV charges'!$D:$O,12,FALSE)=0,"",VLOOKUP($A250,'Annex 2 EHV charges'!$D:$O,12,FALSE)),"")</f>
        <v/>
      </c>
    </row>
    <row r="251" spans="1:8">
      <c r="A251" s="101"/>
      <c r="B251" s="100"/>
      <c r="C251" s="101"/>
      <c r="D251" s="100"/>
      <c r="E251" s="102" t="str">
        <f>IFERROR(IF(VLOOKUP($A251,'Annex 2 EHV charges'!$D:$O,9,FALSE)=0,"",VLOOKUP($A251,'Annex 2 EHV charges'!$D:$O,9,FALSE)),"")</f>
        <v/>
      </c>
      <c r="F251" s="103" t="str">
        <f>IFERROR(IF(VLOOKUP($A251,'Annex 2 EHV charges'!$D:$O,10,FALSE)=0,"",VLOOKUP($A251,'Annex 2 EHV charges'!$D:$O,10,FALSE)),"")</f>
        <v/>
      </c>
      <c r="G251" s="104" t="str">
        <f>IFERROR(IF(VLOOKUP($A251,'Annex 2 EHV charges'!$D:$O,11,FALSE)=0,"",VLOOKUP($A251,'Annex 2 EHV charges'!$D:$O,11,FALSE)),"")</f>
        <v/>
      </c>
      <c r="H251" s="104" t="str">
        <f>IFERROR(IF(VLOOKUP($A251,'Annex 2 EHV charges'!$D:$O,12,FALSE)=0,"",VLOOKUP($A251,'Annex 2 EHV charges'!$D:$O,12,FALSE)),"")</f>
        <v/>
      </c>
    </row>
    <row r="252" spans="1:8">
      <c r="A252" s="101"/>
      <c r="B252" s="100"/>
      <c r="C252" s="101"/>
      <c r="D252" s="100"/>
      <c r="E252" s="102" t="str">
        <f>IFERROR(IF(VLOOKUP($A252,'Annex 2 EHV charges'!$D:$O,9,FALSE)=0,"",VLOOKUP($A252,'Annex 2 EHV charges'!$D:$O,9,FALSE)),"")</f>
        <v/>
      </c>
      <c r="F252" s="103" t="str">
        <f>IFERROR(IF(VLOOKUP($A252,'Annex 2 EHV charges'!$D:$O,10,FALSE)=0,"",VLOOKUP($A252,'Annex 2 EHV charges'!$D:$O,10,FALSE)),"")</f>
        <v/>
      </c>
      <c r="G252" s="104" t="str">
        <f>IFERROR(IF(VLOOKUP($A252,'Annex 2 EHV charges'!$D:$O,11,FALSE)=0,"",VLOOKUP($A252,'Annex 2 EHV charges'!$D:$O,11,FALSE)),"")</f>
        <v/>
      </c>
      <c r="H252" s="104" t="str">
        <f>IFERROR(IF(VLOOKUP($A252,'Annex 2 EHV charges'!$D:$O,12,FALSE)=0,"",VLOOKUP($A252,'Annex 2 EHV charges'!$D:$O,12,FALSE)),"")</f>
        <v/>
      </c>
    </row>
    <row r="253" spans="1:8">
      <c r="A253" s="101"/>
      <c r="B253" s="100"/>
      <c r="C253" s="101"/>
      <c r="D253" s="100"/>
      <c r="E253" s="102" t="str">
        <f>IFERROR(IF(VLOOKUP($A253,'Annex 2 EHV charges'!$D:$O,9,FALSE)=0,"",VLOOKUP($A253,'Annex 2 EHV charges'!$D:$O,9,FALSE)),"")</f>
        <v/>
      </c>
      <c r="F253" s="103" t="str">
        <f>IFERROR(IF(VLOOKUP($A253,'Annex 2 EHV charges'!$D:$O,10,FALSE)=0,"",VLOOKUP($A253,'Annex 2 EHV charges'!$D:$O,10,FALSE)),"")</f>
        <v/>
      </c>
      <c r="G253" s="104" t="str">
        <f>IFERROR(IF(VLOOKUP($A253,'Annex 2 EHV charges'!$D:$O,11,FALSE)=0,"",VLOOKUP($A253,'Annex 2 EHV charges'!$D:$O,11,FALSE)),"")</f>
        <v/>
      </c>
      <c r="H253" s="104" t="str">
        <f>IFERROR(IF(VLOOKUP($A253,'Annex 2 EHV charges'!$D:$O,12,FALSE)=0,"",VLOOKUP($A253,'Annex 2 EHV charges'!$D:$O,12,FALSE)),"")</f>
        <v/>
      </c>
    </row>
    <row r="254" spans="1:8">
      <c r="A254" s="101"/>
      <c r="B254" s="100"/>
      <c r="C254" s="101"/>
      <c r="D254" s="100"/>
      <c r="E254" s="102" t="str">
        <f>IFERROR(IF(VLOOKUP($A254,'Annex 2 EHV charges'!$D:$O,9,FALSE)=0,"",VLOOKUP($A254,'Annex 2 EHV charges'!$D:$O,9,FALSE)),"")</f>
        <v/>
      </c>
      <c r="F254" s="103" t="str">
        <f>IFERROR(IF(VLOOKUP($A254,'Annex 2 EHV charges'!$D:$O,10,FALSE)=0,"",VLOOKUP($A254,'Annex 2 EHV charges'!$D:$O,10,FALSE)),"")</f>
        <v/>
      </c>
      <c r="G254" s="104" t="str">
        <f>IFERROR(IF(VLOOKUP($A254,'Annex 2 EHV charges'!$D:$O,11,FALSE)=0,"",VLOOKUP($A254,'Annex 2 EHV charges'!$D:$O,11,FALSE)),"")</f>
        <v/>
      </c>
      <c r="H254" s="104" t="str">
        <f>IFERROR(IF(VLOOKUP($A254,'Annex 2 EHV charges'!$D:$O,12,FALSE)=0,"",VLOOKUP($A254,'Annex 2 EHV charges'!$D:$O,12,FALSE)),"")</f>
        <v/>
      </c>
    </row>
  </sheetData>
  <mergeCells count="2">
    <mergeCell ref="A2:H2"/>
    <mergeCell ref="A1:H1"/>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21"/>
  <sheetViews>
    <sheetView zoomScale="80" zoomScaleNormal="80" zoomScaleSheetLayoutView="100" workbookViewId="0"/>
  </sheetViews>
  <sheetFormatPr defaultRowHeight="12.75"/>
  <cols>
    <col min="1" max="1" width="27.42578125" customWidth="1"/>
    <col min="2" max="2" width="11" customWidth="1"/>
    <col min="4" max="10" width="16.5703125" customWidth="1"/>
  </cols>
  <sheetData>
    <row r="1" spans="1:12" s="2" customFormat="1" ht="27.75" customHeight="1">
      <c r="A1" s="15" t="s">
        <v>32</v>
      </c>
      <c r="B1" s="3"/>
      <c r="D1" s="3"/>
      <c r="E1" s="3"/>
      <c r="F1" s="3"/>
      <c r="G1" s="10"/>
      <c r="H1" s="4"/>
      <c r="I1" s="4"/>
    </row>
    <row r="2" spans="1:12" s="2" customFormat="1" ht="27" customHeight="1">
      <c r="A2" s="212" t="str">
        <f>Overview!B4&amp; " - Effective between "&amp;Overview!D4&amp;" and "&amp;Overview!E4&amp;" - "&amp;Overview!F4&amp;" LV and HV tariffs"</f>
        <v>The Electricity Network Company _D - Effective between 01/04/2027 and 31/03/2028 - Final LV and HV tariffs</v>
      </c>
      <c r="B2" s="212"/>
      <c r="C2" s="212"/>
      <c r="D2" s="212"/>
      <c r="E2" s="212"/>
      <c r="F2" s="212"/>
      <c r="G2" s="212"/>
      <c r="H2" s="212"/>
      <c r="I2" s="212"/>
      <c r="J2" s="212"/>
      <c r="K2" s="4"/>
      <c r="L2" s="4"/>
    </row>
    <row r="3" spans="1:12" s="2" customFormat="1" ht="27" customHeight="1">
      <c r="A3" s="231" t="s">
        <v>305</v>
      </c>
      <c r="B3" s="231"/>
      <c r="C3" s="231"/>
      <c r="D3" s="231"/>
      <c r="E3" s="231"/>
      <c r="F3" s="231"/>
      <c r="G3" s="231"/>
      <c r="H3" s="231"/>
      <c r="I3" s="231"/>
      <c r="J3" s="231"/>
      <c r="K3" s="4"/>
      <c r="L3" s="4"/>
    </row>
    <row r="4" spans="1:12" s="2" customFormat="1" ht="71.25" customHeight="1">
      <c r="A4" s="17"/>
      <c r="B4" s="27" t="s">
        <v>0</v>
      </c>
      <c r="C4" s="16" t="s">
        <v>37</v>
      </c>
      <c r="D4" s="16" t="s">
        <v>483</v>
      </c>
      <c r="E4" s="16" t="s">
        <v>484</v>
      </c>
      <c r="F4" s="16" t="s">
        <v>38</v>
      </c>
      <c r="G4" s="16"/>
      <c r="H4" s="16"/>
      <c r="I4" s="16"/>
      <c r="J4" s="16"/>
      <c r="K4" s="4"/>
      <c r="L4" s="4"/>
    </row>
    <row r="5" spans="1:12" s="2" customFormat="1" ht="32.25" customHeight="1">
      <c r="A5" s="18"/>
      <c r="B5" s="26"/>
      <c r="C5" s="19"/>
      <c r="D5" s="20"/>
      <c r="E5" s="20"/>
      <c r="F5" s="21"/>
      <c r="G5" s="25"/>
      <c r="H5" s="25"/>
      <c r="I5" s="25"/>
      <c r="J5" s="25"/>
      <c r="K5" s="4"/>
      <c r="L5" s="4"/>
    </row>
    <row r="6" spans="1:12">
      <c r="A6" s="232" t="s">
        <v>2</v>
      </c>
      <c r="B6" s="229" t="s">
        <v>3</v>
      </c>
      <c r="C6" s="229"/>
      <c r="D6" s="229"/>
      <c r="E6" s="229"/>
      <c r="F6" s="229"/>
      <c r="G6" s="229"/>
      <c r="H6" s="230"/>
      <c r="I6" s="230"/>
      <c r="J6" s="230"/>
    </row>
    <row r="7" spans="1:12">
      <c r="A7" s="232"/>
      <c r="B7" s="229" t="s">
        <v>4</v>
      </c>
      <c r="C7" s="229"/>
      <c r="D7" s="229"/>
      <c r="E7" s="229"/>
      <c r="F7" s="229"/>
      <c r="G7" s="229"/>
      <c r="H7" s="230"/>
      <c r="I7" s="230"/>
      <c r="J7" s="230"/>
    </row>
    <row r="8" spans="1:12">
      <c r="A8" s="232"/>
      <c r="B8" s="229"/>
      <c r="C8" s="229"/>
      <c r="D8" s="229"/>
      <c r="E8" s="229"/>
      <c r="F8" s="229"/>
      <c r="G8" s="229"/>
      <c r="H8" s="230"/>
      <c r="I8" s="230"/>
      <c r="J8" s="230"/>
    </row>
    <row r="9" spans="1:12">
      <c r="A9" s="48"/>
      <c r="B9" s="48"/>
      <c r="C9" s="48"/>
      <c r="D9" s="48"/>
      <c r="E9" s="48"/>
      <c r="F9" s="48"/>
      <c r="G9" s="48"/>
      <c r="H9" s="48"/>
      <c r="I9" s="48"/>
      <c r="J9" s="48"/>
    </row>
    <row r="10" spans="1:12">
      <c r="A10" s="48"/>
      <c r="B10" s="48"/>
      <c r="C10" s="48"/>
      <c r="D10" s="48"/>
      <c r="E10" s="48"/>
      <c r="F10" s="48"/>
      <c r="G10" s="48"/>
      <c r="H10" s="48"/>
      <c r="I10" s="48"/>
      <c r="J10" s="48"/>
    </row>
    <row r="11" spans="1:12" s="2" customFormat="1" ht="27" customHeight="1">
      <c r="A11" s="231" t="s">
        <v>306</v>
      </c>
      <c r="B11" s="231"/>
      <c r="C11" s="231"/>
      <c r="D11" s="231"/>
      <c r="E11" s="231"/>
      <c r="F11" s="231"/>
      <c r="G11" s="231"/>
      <c r="H11" s="231"/>
      <c r="I11" s="231"/>
      <c r="J11" s="231"/>
      <c r="K11" s="4"/>
      <c r="L11" s="4"/>
    </row>
    <row r="12" spans="1:12" s="2" customFormat="1" ht="58.5" customHeight="1">
      <c r="A12" s="17"/>
      <c r="B12" s="27" t="s">
        <v>0</v>
      </c>
      <c r="C12" s="16" t="s">
        <v>37</v>
      </c>
      <c r="D12" s="27" t="s">
        <v>487</v>
      </c>
      <c r="E12" s="27" t="s">
        <v>488</v>
      </c>
      <c r="F12" s="27" t="s">
        <v>489</v>
      </c>
      <c r="G12" s="16" t="s">
        <v>38</v>
      </c>
      <c r="H12" s="16" t="s">
        <v>39</v>
      </c>
      <c r="I12" s="16" t="s">
        <v>304</v>
      </c>
      <c r="J12" s="27" t="s">
        <v>490</v>
      </c>
      <c r="K12" s="4"/>
      <c r="L12" s="4"/>
    </row>
    <row r="13" spans="1:12" s="2" customFormat="1" ht="32.25" customHeight="1">
      <c r="A13" s="18"/>
      <c r="B13" s="26"/>
      <c r="C13" s="19">
        <v>0</v>
      </c>
      <c r="D13" s="20"/>
      <c r="E13" s="20"/>
      <c r="F13" s="20"/>
      <c r="G13" s="21"/>
      <c r="H13" s="21"/>
      <c r="I13" s="20"/>
      <c r="J13" s="21"/>
      <c r="K13" s="4"/>
      <c r="L13" s="4"/>
    </row>
    <row r="14" spans="1:12">
      <c r="A14" s="232" t="s">
        <v>2</v>
      </c>
      <c r="B14" s="233" t="s">
        <v>21</v>
      </c>
      <c r="C14" s="233"/>
      <c r="D14" s="233"/>
      <c r="E14" s="233"/>
      <c r="F14" s="233"/>
      <c r="G14" s="233"/>
      <c r="H14" s="234"/>
      <c r="I14" s="234"/>
      <c r="J14" s="234"/>
    </row>
    <row r="15" spans="1:12">
      <c r="A15" s="232"/>
      <c r="B15" s="229" t="s">
        <v>4</v>
      </c>
      <c r="C15" s="229"/>
      <c r="D15" s="229"/>
      <c r="E15" s="229"/>
      <c r="F15" s="229"/>
      <c r="G15" s="229"/>
      <c r="H15" s="230"/>
      <c r="I15" s="230"/>
      <c r="J15" s="230"/>
    </row>
    <row r="16" spans="1:12">
      <c r="A16" s="232"/>
      <c r="B16" s="229" t="s">
        <v>328</v>
      </c>
      <c r="C16" s="229"/>
      <c r="D16" s="229"/>
      <c r="E16" s="229"/>
      <c r="F16" s="229"/>
      <c r="G16" s="229"/>
      <c r="H16" s="230"/>
      <c r="I16" s="230"/>
      <c r="J16" s="230"/>
    </row>
    <row r="17" spans="1:10">
      <c r="A17" s="235"/>
      <c r="B17" s="229" t="s">
        <v>329</v>
      </c>
      <c r="C17" s="229"/>
      <c r="D17" s="229"/>
      <c r="E17" s="229"/>
      <c r="F17" s="229"/>
      <c r="G17" s="229"/>
      <c r="H17" s="230"/>
      <c r="I17" s="230"/>
      <c r="J17" s="230"/>
    </row>
    <row r="18" spans="1:10">
      <c r="A18" s="235"/>
      <c r="B18" s="229" t="s">
        <v>330</v>
      </c>
      <c r="C18" s="229"/>
      <c r="D18" s="229"/>
      <c r="E18" s="229"/>
      <c r="F18" s="229"/>
      <c r="G18" s="229"/>
      <c r="H18" s="230"/>
      <c r="I18" s="230"/>
      <c r="J18" s="230"/>
    </row>
    <row r="19" spans="1:10">
      <c r="A19" s="235"/>
      <c r="B19" s="229" t="s">
        <v>5</v>
      </c>
      <c r="C19" s="229"/>
      <c r="D19" s="229"/>
      <c r="E19" s="229"/>
      <c r="F19" s="229"/>
      <c r="G19" s="229"/>
      <c r="H19" s="230"/>
      <c r="I19" s="230"/>
      <c r="J19" s="230"/>
    </row>
    <row r="20" spans="1:10">
      <c r="A20" s="235"/>
      <c r="B20" s="229"/>
      <c r="C20" s="229"/>
      <c r="D20" s="229"/>
      <c r="E20" s="229"/>
      <c r="F20" s="229"/>
      <c r="G20" s="229"/>
      <c r="H20" s="230"/>
      <c r="I20" s="230"/>
      <c r="J20" s="230"/>
    </row>
    <row r="21" spans="1:10">
      <c r="A21" s="235"/>
      <c r="B21" s="229" t="s">
        <v>6</v>
      </c>
      <c r="C21" s="229"/>
      <c r="D21" s="229"/>
      <c r="E21" s="229"/>
      <c r="F21" s="229"/>
      <c r="G21" s="229"/>
      <c r="H21" s="230"/>
      <c r="I21" s="230"/>
      <c r="J21" s="230"/>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B19:J19"/>
    <mergeCell ref="B20:J20"/>
    <mergeCell ref="B21:J21"/>
    <mergeCell ref="B18:J18"/>
    <mergeCell ref="A2:J2"/>
    <mergeCell ref="A3:J3"/>
    <mergeCell ref="B6:J6"/>
    <mergeCell ref="B7:J7"/>
    <mergeCell ref="B17:J17"/>
    <mergeCell ref="B8:J8"/>
    <mergeCell ref="A6:A8"/>
    <mergeCell ref="A11:J11"/>
    <mergeCell ref="B14:J14"/>
    <mergeCell ref="B15:J15"/>
    <mergeCell ref="B16:J16"/>
    <mergeCell ref="A14:A21"/>
  </mergeCells>
  <phoneticPr fontId="16"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2" zoomScaleNormal="82" zoomScaleSheetLayoutView="85" workbookViewId="0"/>
  </sheetViews>
  <sheetFormatPr defaultColWidth="9.140625" defaultRowHeight="27.75" customHeight="1"/>
  <cols>
    <col min="1" max="1" width="58" style="2" bestFit="1" customWidth="1"/>
    <col min="2" max="2" width="17.7109375" style="3" customWidth="1"/>
    <col min="3" max="4" width="17.7109375" style="2" customWidth="1"/>
    <col min="5" max="7" width="17.7109375" style="3" customWidth="1"/>
    <col min="8" max="9" width="17.7109375" style="9" customWidth="1"/>
    <col min="10" max="10" width="17.7109375" style="4" customWidth="1"/>
    <col min="11" max="11" width="17.5703125" style="4" customWidth="1"/>
    <col min="12" max="17" width="15.5703125" style="2" customWidth="1"/>
    <col min="18" max="16384" width="9.140625" style="2"/>
  </cols>
  <sheetData>
    <row r="1" spans="1:13" ht="27.75" customHeight="1">
      <c r="A1" s="15" t="s">
        <v>32</v>
      </c>
      <c r="B1" s="236" t="s">
        <v>498</v>
      </c>
      <c r="C1" s="237"/>
      <c r="D1" s="237"/>
      <c r="F1" s="238" t="s">
        <v>544</v>
      </c>
      <c r="G1" s="239"/>
      <c r="H1" s="240"/>
      <c r="I1" s="2"/>
      <c r="J1" s="2"/>
      <c r="K1" s="2"/>
    </row>
    <row r="2" spans="1:13" ht="31.5" customHeight="1">
      <c r="A2" s="241" t="str">
        <f>Overview!B4&amp; " - Effective between "&amp;Overview!D4&amp;" and "&amp;Overview!E4&amp;" - "&amp;Overview!F4&amp;" LDNO tariffs"</f>
        <v>The Electricity Network Company _D - Effective between 01/04/2027 and 31/03/2028 - Final LDNO tariffs</v>
      </c>
      <c r="B2" s="241"/>
      <c r="C2" s="241"/>
      <c r="D2" s="241"/>
      <c r="E2" s="241"/>
      <c r="F2" s="241"/>
      <c r="G2" s="241"/>
      <c r="H2" s="241"/>
      <c r="I2" s="241"/>
      <c r="J2" s="241"/>
    </row>
    <row r="3" spans="1:13" ht="8.25" customHeight="1">
      <c r="A3" s="84"/>
      <c r="B3" s="84"/>
      <c r="C3" s="84"/>
      <c r="D3" s="84"/>
      <c r="E3" s="84"/>
      <c r="F3" s="84"/>
      <c r="G3" s="84"/>
      <c r="H3" s="84"/>
      <c r="I3" s="84"/>
      <c r="J3" s="84"/>
    </row>
    <row r="4" spans="1:13" ht="27" customHeight="1">
      <c r="A4" s="212" t="s">
        <v>372</v>
      </c>
      <c r="B4" s="212"/>
      <c r="C4" s="212"/>
      <c r="D4" s="212"/>
      <c r="E4" s="89"/>
      <c r="F4" s="212" t="s">
        <v>371</v>
      </c>
      <c r="G4" s="212"/>
      <c r="H4" s="212"/>
      <c r="I4" s="212"/>
      <c r="J4" s="212"/>
      <c r="L4" s="4"/>
    </row>
    <row r="5" spans="1:13" ht="32.25" customHeight="1">
      <c r="A5" s="76" t="s">
        <v>21</v>
      </c>
      <c r="B5" s="157" t="s">
        <v>362</v>
      </c>
      <c r="C5" s="96" t="s">
        <v>363</v>
      </c>
      <c r="D5" s="78" t="s">
        <v>364</v>
      </c>
      <c r="E5" s="82"/>
      <c r="F5" s="215"/>
      <c r="G5" s="216"/>
      <c r="H5" s="80" t="s">
        <v>369</v>
      </c>
      <c r="I5" s="81" t="s">
        <v>370</v>
      </c>
      <c r="J5" s="78" t="s">
        <v>364</v>
      </c>
      <c r="K5" s="82"/>
      <c r="L5" s="4"/>
      <c r="M5" s="4"/>
    </row>
    <row r="6" spans="1:13" ht="56.25" customHeight="1">
      <c r="A6" s="150" t="s">
        <v>365</v>
      </c>
      <c r="B6" s="149" t="s">
        <v>551</v>
      </c>
      <c r="C6" s="158" t="s">
        <v>552</v>
      </c>
      <c r="D6" s="146" t="s">
        <v>553</v>
      </c>
      <c r="E6" s="82"/>
      <c r="F6" s="211" t="s">
        <v>366</v>
      </c>
      <c r="G6" s="211"/>
      <c r="H6" s="151"/>
      <c r="I6" s="147" t="s">
        <v>563</v>
      </c>
      <c r="J6" s="146" t="s">
        <v>553</v>
      </c>
      <c r="K6" s="82"/>
      <c r="L6" s="4"/>
      <c r="M6" s="4"/>
    </row>
    <row r="7" spans="1:13" ht="56.25" customHeight="1">
      <c r="A7" s="150" t="s">
        <v>28</v>
      </c>
      <c r="B7" s="151"/>
      <c r="C7" s="148" t="s">
        <v>554</v>
      </c>
      <c r="D7" s="147" t="s">
        <v>555</v>
      </c>
      <c r="E7" s="82"/>
      <c r="F7" s="211" t="s">
        <v>367</v>
      </c>
      <c r="G7" s="211"/>
      <c r="H7" s="149" t="s">
        <v>551</v>
      </c>
      <c r="I7" s="147" t="s">
        <v>552</v>
      </c>
      <c r="J7" s="146" t="s">
        <v>553</v>
      </c>
      <c r="K7" s="82"/>
      <c r="L7" s="4"/>
      <c r="M7" s="4"/>
    </row>
    <row r="8" spans="1:13" ht="55.5" customHeight="1">
      <c r="A8" s="79" t="s">
        <v>26</v>
      </c>
      <c r="B8" s="223" t="s">
        <v>27</v>
      </c>
      <c r="C8" s="224"/>
      <c r="D8" s="225"/>
      <c r="E8" s="82"/>
      <c r="F8" s="211" t="s">
        <v>567</v>
      </c>
      <c r="G8" s="211"/>
      <c r="H8" s="151"/>
      <c r="I8" s="147" t="s">
        <v>563</v>
      </c>
      <c r="J8" s="146" t="s">
        <v>553</v>
      </c>
      <c r="K8" s="82"/>
      <c r="L8" s="4"/>
      <c r="M8" s="4"/>
    </row>
    <row r="9" spans="1:13" s="77" customFormat="1" ht="55.5" customHeight="1">
      <c r="E9" s="85"/>
      <c r="F9" s="211" t="s">
        <v>387</v>
      </c>
      <c r="G9" s="211"/>
      <c r="H9" s="151"/>
      <c r="I9" s="146" t="s">
        <v>554</v>
      </c>
      <c r="J9" s="146" t="s">
        <v>566</v>
      </c>
      <c r="K9" s="82"/>
      <c r="L9" s="48"/>
      <c r="M9" s="48"/>
    </row>
    <row r="10" spans="1:13" s="77" customFormat="1" ht="55.5" customHeight="1">
      <c r="E10" s="86"/>
      <c r="F10" s="211" t="s">
        <v>26</v>
      </c>
      <c r="G10" s="211"/>
      <c r="H10" s="244" t="s">
        <v>27</v>
      </c>
      <c r="I10" s="244"/>
      <c r="J10" s="244"/>
      <c r="K10" s="82"/>
      <c r="L10" s="48"/>
      <c r="M10" s="48"/>
    </row>
    <row r="11" spans="1:13" s="77" customFormat="1" ht="21" customHeight="1">
      <c r="B11" s="82"/>
      <c r="C11" s="82"/>
      <c r="D11" s="82"/>
      <c r="E11" s="82"/>
      <c r="F11" s="242"/>
      <c r="G11" s="242"/>
      <c r="H11" s="243"/>
      <c r="I11" s="243"/>
      <c r="J11" s="243"/>
      <c r="K11" s="48"/>
      <c r="L11" s="48"/>
    </row>
    <row r="12" spans="1:13" s="77" customFormat="1" ht="12" customHeight="1">
      <c r="A12" s="82"/>
      <c r="B12" s="82"/>
      <c r="C12" s="82"/>
      <c r="D12" s="82"/>
      <c r="E12" s="82"/>
      <c r="F12" s="87"/>
      <c r="G12" s="87"/>
      <c r="H12" s="88"/>
      <c r="I12" s="88"/>
      <c r="J12" s="88"/>
      <c r="K12" s="48"/>
      <c r="L12" s="48"/>
    </row>
    <row r="13" spans="1:13" ht="66" customHeight="1">
      <c r="A13" s="27" t="s">
        <v>543</v>
      </c>
      <c r="B13" s="27" t="s">
        <v>65</v>
      </c>
      <c r="C13" s="16" t="s">
        <v>37</v>
      </c>
      <c r="D13" s="53" t="s">
        <v>582</v>
      </c>
      <c r="E13" s="53" t="s">
        <v>583</v>
      </c>
      <c r="F13" s="53" t="s">
        <v>584</v>
      </c>
      <c r="G13" s="16" t="s">
        <v>38</v>
      </c>
      <c r="H13" s="16" t="s">
        <v>39</v>
      </c>
      <c r="I13" s="16" t="s">
        <v>490</v>
      </c>
      <c r="J13" s="16" t="s">
        <v>304</v>
      </c>
      <c r="K13" s="2"/>
    </row>
    <row r="14" spans="1:13" ht="27" customHeight="1">
      <c r="A14" s="184" t="s">
        <v>805</v>
      </c>
      <c r="B14" s="26"/>
      <c r="C14" s="185"/>
      <c r="D14" s="179">
        <v>9.4149999999999991</v>
      </c>
      <c r="E14" s="180">
        <v>2.036</v>
      </c>
      <c r="F14" s="181">
        <v>0.27400000000000002</v>
      </c>
      <c r="G14" s="186">
        <v>14.76</v>
      </c>
      <c r="H14" s="187"/>
      <c r="I14" s="192"/>
      <c r="J14" s="178"/>
      <c r="K14" s="2"/>
    </row>
    <row r="15" spans="1:13" ht="27" customHeight="1">
      <c r="A15" s="184" t="s">
        <v>806</v>
      </c>
      <c r="B15" s="26"/>
      <c r="C15" s="185"/>
      <c r="D15" s="179">
        <v>9.4149999999999991</v>
      </c>
      <c r="E15" s="180">
        <v>2.036</v>
      </c>
      <c r="F15" s="181">
        <v>0.27400000000000002</v>
      </c>
      <c r="G15" s="187"/>
      <c r="H15" s="187"/>
      <c r="I15" s="192"/>
      <c r="J15" s="178"/>
      <c r="K15" s="2"/>
    </row>
    <row r="16" spans="1:13" ht="27" customHeight="1">
      <c r="A16" s="184" t="s">
        <v>807</v>
      </c>
      <c r="B16" s="26"/>
      <c r="C16" s="185"/>
      <c r="D16" s="179">
        <v>9.8040000000000003</v>
      </c>
      <c r="E16" s="180">
        <v>2.12</v>
      </c>
      <c r="F16" s="181">
        <v>0.28499999999999998</v>
      </c>
      <c r="G16" s="186">
        <v>4.18</v>
      </c>
      <c r="H16" s="187"/>
      <c r="I16" s="192"/>
      <c r="J16" s="178"/>
      <c r="K16" s="2"/>
    </row>
    <row r="17" spans="1:11" ht="27" customHeight="1">
      <c r="A17" s="184" t="s">
        <v>808</v>
      </c>
      <c r="B17" s="26"/>
      <c r="C17" s="185"/>
      <c r="D17" s="179">
        <v>9.8040000000000003</v>
      </c>
      <c r="E17" s="180">
        <v>2.12</v>
      </c>
      <c r="F17" s="181">
        <v>0.28499999999999998</v>
      </c>
      <c r="G17" s="186">
        <v>18.350000000000001</v>
      </c>
      <c r="H17" s="187"/>
      <c r="I17" s="192"/>
      <c r="J17" s="178"/>
      <c r="K17" s="2"/>
    </row>
    <row r="18" spans="1:11" ht="27" customHeight="1">
      <c r="A18" s="184" t="s">
        <v>809</v>
      </c>
      <c r="B18" s="26"/>
      <c r="C18" s="185"/>
      <c r="D18" s="179">
        <v>9.8040000000000003</v>
      </c>
      <c r="E18" s="180">
        <v>2.12</v>
      </c>
      <c r="F18" s="181">
        <v>0.28499999999999998</v>
      </c>
      <c r="G18" s="186">
        <v>32.24</v>
      </c>
      <c r="H18" s="187"/>
      <c r="I18" s="192"/>
      <c r="J18" s="178"/>
      <c r="K18" s="2"/>
    </row>
    <row r="19" spans="1:11" ht="27" customHeight="1">
      <c r="A19" s="184" t="s">
        <v>810</v>
      </c>
      <c r="B19" s="26"/>
      <c r="C19" s="185"/>
      <c r="D19" s="179">
        <v>9.8040000000000003</v>
      </c>
      <c r="E19" s="180">
        <v>2.12</v>
      </c>
      <c r="F19" s="181">
        <v>0.28499999999999998</v>
      </c>
      <c r="G19" s="186">
        <v>63.35</v>
      </c>
      <c r="H19" s="187"/>
      <c r="I19" s="192"/>
      <c r="J19" s="178"/>
      <c r="K19" s="2"/>
    </row>
    <row r="20" spans="1:11" ht="27" customHeight="1">
      <c r="A20" s="184" t="s">
        <v>811</v>
      </c>
      <c r="B20" s="26"/>
      <c r="C20" s="185"/>
      <c r="D20" s="179">
        <v>9.8040000000000003</v>
      </c>
      <c r="E20" s="180">
        <v>2.12</v>
      </c>
      <c r="F20" s="181">
        <v>0.28499999999999998</v>
      </c>
      <c r="G20" s="186">
        <v>175.54</v>
      </c>
      <c r="H20" s="187"/>
      <c r="I20" s="192"/>
      <c r="J20" s="178"/>
      <c r="K20" s="2"/>
    </row>
    <row r="21" spans="1:11" ht="27" customHeight="1">
      <c r="A21" s="184" t="s">
        <v>595</v>
      </c>
      <c r="B21" s="26"/>
      <c r="C21" s="185"/>
      <c r="D21" s="179">
        <v>9.8040000000000003</v>
      </c>
      <c r="E21" s="180">
        <v>2.12</v>
      </c>
      <c r="F21" s="181">
        <v>0.28499999999999998</v>
      </c>
      <c r="G21" s="187"/>
      <c r="H21" s="187"/>
      <c r="I21" s="192"/>
      <c r="J21" s="178"/>
      <c r="K21" s="2"/>
    </row>
    <row r="22" spans="1:11" ht="27" customHeight="1">
      <c r="A22" s="184" t="s">
        <v>672</v>
      </c>
      <c r="B22" s="26"/>
      <c r="C22" s="185"/>
      <c r="D22" s="179">
        <v>7.1070000000000002</v>
      </c>
      <c r="E22" s="180">
        <v>1.399</v>
      </c>
      <c r="F22" s="181">
        <v>0.18099999999999999</v>
      </c>
      <c r="G22" s="186">
        <v>13.58</v>
      </c>
      <c r="H22" s="186">
        <v>4.08</v>
      </c>
      <c r="I22" s="193">
        <v>4.08</v>
      </c>
      <c r="J22" s="177">
        <v>0.38200000000000001</v>
      </c>
      <c r="K22" s="2"/>
    </row>
    <row r="23" spans="1:11" ht="27" customHeight="1">
      <c r="A23" s="184" t="s">
        <v>673</v>
      </c>
      <c r="B23" s="26"/>
      <c r="C23" s="185"/>
      <c r="D23" s="179">
        <v>7.1070000000000002</v>
      </c>
      <c r="E23" s="180">
        <v>1.399</v>
      </c>
      <c r="F23" s="181">
        <v>0.18099999999999999</v>
      </c>
      <c r="G23" s="186">
        <v>344.52</v>
      </c>
      <c r="H23" s="186">
        <v>4.08</v>
      </c>
      <c r="I23" s="193">
        <v>4.08</v>
      </c>
      <c r="J23" s="177">
        <v>0.38200000000000001</v>
      </c>
      <c r="K23" s="2"/>
    </row>
    <row r="24" spans="1:11" ht="27" customHeight="1">
      <c r="A24" s="184" t="s">
        <v>674</v>
      </c>
      <c r="B24" s="26"/>
      <c r="C24" s="185"/>
      <c r="D24" s="179">
        <v>7.1070000000000002</v>
      </c>
      <c r="E24" s="180">
        <v>1.399</v>
      </c>
      <c r="F24" s="181">
        <v>0.18099999999999999</v>
      </c>
      <c r="G24" s="186">
        <v>638.58000000000004</v>
      </c>
      <c r="H24" s="186">
        <v>4.08</v>
      </c>
      <c r="I24" s="193">
        <v>4.08</v>
      </c>
      <c r="J24" s="177">
        <v>0.38200000000000001</v>
      </c>
      <c r="K24" s="2"/>
    </row>
    <row r="25" spans="1:11" ht="27" customHeight="1">
      <c r="A25" s="184" t="s">
        <v>675</v>
      </c>
      <c r="B25" s="26"/>
      <c r="C25" s="185"/>
      <c r="D25" s="179">
        <v>7.1070000000000002</v>
      </c>
      <c r="E25" s="180">
        <v>1.399</v>
      </c>
      <c r="F25" s="181">
        <v>0.18099999999999999</v>
      </c>
      <c r="G25" s="186">
        <v>1004.49</v>
      </c>
      <c r="H25" s="186">
        <v>4.08</v>
      </c>
      <c r="I25" s="193">
        <v>4.08</v>
      </c>
      <c r="J25" s="177">
        <v>0.38200000000000001</v>
      </c>
      <c r="K25" s="2"/>
    </row>
    <row r="26" spans="1:11" ht="27" customHeight="1">
      <c r="A26" s="184" t="s">
        <v>676</v>
      </c>
      <c r="B26" s="26"/>
      <c r="C26" s="185"/>
      <c r="D26" s="179">
        <v>7.1070000000000002</v>
      </c>
      <c r="E26" s="180">
        <v>1.399</v>
      </c>
      <c r="F26" s="181">
        <v>0.18099999999999999</v>
      </c>
      <c r="G26" s="186">
        <v>2295.7600000000002</v>
      </c>
      <c r="H26" s="186">
        <v>4.08</v>
      </c>
      <c r="I26" s="193">
        <v>4.08</v>
      </c>
      <c r="J26" s="177">
        <v>0.38200000000000001</v>
      </c>
      <c r="K26" s="2"/>
    </row>
    <row r="27" spans="1:11" ht="27" customHeight="1">
      <c r="A27" s="184" t="s">
        <v>596</v>
      </c>
      <c r="B27" s="26"/>
      <c r="C27" s="189"/>
      <c r="D27" s="182">
        <v>21.071000000000002</v>
      </c>
      <c r="E27" s="183">
        <v>3.286</v>
      </c>
      <c r="F27" s="181">
        <v>1.7809999999999999</v>
      </c>
      <c r="G27" s="187"/>
      <c r="H27" s="187"/>
      <c r="I27" s="192"/>
      <c r="J27" s="178"/>
      <c r="K27" s="2"/>
    </row>
    <row r="28" spans="1:11" ht="27" customHeight="1">
      <c r="A28" s="184" t="s">
        <v>597</v>
      </c>
      <c r="B28" s="26"/>
      <c r="C28" s="189"/>
      <c r="D28" s="179">
        <v>-11.14</v>
      </c>
      <c r="E28" s="180">
        <v>-2.4089999999999998</v>
      </c>
      <c r="F28" s="181">
        <v>-0.32400000000000001</v>
      </c>
      <c r="G28" s="186">
        <v>0</v>
      </c>
      <c r="H28" s="187"/>
      <c r="I28" s="192"/>
      <c r="J28" s="178"/>
      <c r="K28" s="2"/>
    </row>
    <row r="29" spans="1:11" ht="27" customHeight="1">
      <c r="A29" s="184" t="s">
        <v>598</v>
      </c>
      <c r="B29" s="26"/>
      <c r="C29" s="189"/>
      <c r="D29" s="179">
        <v>-11.14</v>
      </c>
      <c r="E29" s="180">
        <v>-2.4089999999999998</v>
      </c>
      <c r="F29" s="181">
        <v>-0.32400000000000001</v>
      </c>
      <c r="G29" s="186">
        <v>0</v>
      </c>
      <c r="H29" s="187"/>
      <c r="I29" s="192"/>
      <c r="J29" s="177">
        <v>0.61</v>
      </c>
      <c r="K29" s="2"/>
    </row>
    <row r="30" spans="1:11" ht="27" customHeight="1">
      <c r="A30" s="188" t="s">
        <v>812</v>
      </c>
      <c r="B30" s="26"/>
      <c r="C30" s="189"/>
      <c r="D30" s="179">
        <v>6.827</v>
      </c>
      <c r="E30" s="180">
        <v>1.4770000000000001</v>
      </c>
      <c r="F30" s="181">
        <v>0.19800000000000001</v>
      </c>
      <c r="G30" s="186">
        <v>10.71</v>
      </c>
      <c r="H30" s="187"/>
      <c r="I30" s="192"/>
      <c r="J30" s="178"/>
      <c r="K30" s="2"/>
    </row>
    <row r="31" spans="1:11" ht="27" customHeight="1">
      <c r="A31" s="188" t="s">
        <v>677</v>
      </c>
      <c r="B31" s="26"/>
      <c r="C31" s="189"/>
      <c r="D31" s="179">
        <v>6.827</v>
      </c>
      <c r="E31" s="180">
        <v>1.4770000000000001</v>
      </c>
      <c r="F31" s="181">
        <v>0.19800000000000001</v>
      </c>
      <c r="G31" s="187"/>
      <c r="H31" s="187"/>
      <c r="I31" s="192"/>
      <c r="J31" s="178"/>
      <c r="K31" s="2"/>
    </row>
    <row r="32" spans="1:11" ht="27" customHeight="1">
      <c r="A32" s="188" t="s">
        <v>813</v>
      </c>
      <c r="B32" s="26"/>
      <c r="C32" s="189"/>
      <c r="D32" s="179">
        <v>7.11</v>
      </c>
      <c r="E32" s="180">
        <v>1.538</v>
      </c>
      <c r="F32" s="181">
        <v>0.20699999999999999</v>
      </c>
      <c r="G32" s="186">
        <v>3.03</v>
      </c>
      <c r="H32" s="187"/>
      <c r="I32" s="192"/>
      <c r="J32" s="178"/>
      <c r="K32" s="2"/>
    </row>
    <row r="33" spans="1:11" ht="27" customHeight="1">
      <c r="A33" s="188" t="s">
        <v>814</v>
      </c>
      <c r="B33" s="26"/>
      <c r="C33" s="189"/>
      <c r="D33" s="179">
        <v>7.11</v>
      </c>
      <c r="E33" s="180">
        <v>1.538</v>
      </c>
      <c r="F33" s="181">
        <v>0.20699999999999999</v>
      </c>
      <c r="G33" s="186">
        <v>13.31</v>
      </c>
      <c r="H33" s="187"/>
      <c r="I33" s="192"/>
      <c r="J33" s="178"/>
      <c r="K33" s="2"/>
    </row>
    <row r="34" spans="1:11" ht="27" customHeight="1">
      <c r="A34" s="188" t="s">
        <v>815</v>
      </c>
      <c r="B34" s="26"/>
      <c r="C34" s="189"/>
      <c r="D34" s="179">
        <v>7.11</v>
      </c>
      <c r="E34" s="180">
        <v>1.538</v>
      </c>
      <c r="F34" s="181">
        <v>0.20699999999999999</v>
      </c>
      <c r="G34" s="186">
        <v>23.38</v>
      </c>
      <c r="H34" s="187"/>
      <c r="I34" s="192"/>
      <c r="J34" s="178"/>
      <c r="K34" s="2"/>
    </row>
    <row r="35" spans="1:11" ht="27" customHeight="1">
      <c r="A35" s="188" t="s">
        <v>816</v>
      </c>
      <c r="B35" s="26"/>
      <c r="C35" s="189"/>
      <c r="D35" s="179">
        <v>7.11</v>
      </c>
      <c r="E35" s="180">
        <v>1.538</v>
      </c>
      <c r="F35" s="181">
        <v>0.20699999999999999</v>
      </c>
      <c r="G35" s="186">
        <v>45.94</v>
      </c>
      <c r="H35" s="187"/>
      <c r="I35" s="192"/>
      <c r="J35" s="178"/>
      <c r="K35" s="2"/>
    </row>
    <row r="36" spans="1:11" ht="27" customHeight="1">
      <c r="A36" s="188" t="s">
        <v>817</v>
      </c>
      <c r="B36" s="26"/>
      <c r="C36" s="189"/>
      <c r="D36" s="179">
        <v>7.11</v>
      </c>
      <c r="E36" s="180">
        <v>1.538</v>
      </c>
      <c r="F36" s="181">
        <v>0.20699999999999999</v>
      </c>
      <c r="G36" s="186">
        <v>127.3</v>
      </c>
      <c r="H36" s="187"/>
      <c r="I36" s="192"/>
      <c r="J36" s="178"/>
      <c r="K36" s="2"/>
    </row>
    <row r="37" spans="1:11" ht="27" customHeight="1">
      <c r="A37" s="188" t="s">
        <v>599</v>
      </c>
      <c r="B37" s="26"/>
      <c r="C37" s="189"/>
      <c r="D37" s="179">
        <v>7.11</v>
      </c>
      <c r="E37" s="180">
        <v>1.538</v>
      </c>
      <c r="F37" s="181">
        <v>0.20699999999999999</v>
      </c>
      <c r="G37" s="187"/>
      <c r="H37" s="187"/>
      <c r="I37" s="192"/>
      <c r="J37" s="178"/>
      <c r="K37" s="2"/>
    </row>
    <row r="38" spans="1:11" ht="27" customHeight="1">
      <c r="A38" s="188" t="s">
        <v>678</v>
      </c>
      <c r="B38" s="26"/>
      <c r="C38" s="189"/>
      <c r="D38" s="179">
        <v>5.1539999999999999</v>
      </c>
      <c r="E38" s="180">
        <v>1.0149999999999999</v>
      </c>
      <c r="F38" s="181">
        <v>0.13100000000000001</v>
      </c>
      <c r="G38" s="186">
        <v>9.85</v>
      </c>
      <c r="H38" s="186">
        <v>2.96</v>
      </c>
      <c r="I38" s="193">
        <v>2.96</v>
      </c>
      <c r="J38" s="177">
        <v>0.27700000000000002</v>
      </c>
      <c r="K38" s="2"/>
    </row>
    <row r="39" spans="1:11" ht="27" customHeight="1">
      <c r="A39" s="188" t="s">
        <v>679</v>
      </c>
      <c r="B39" s="26"/>
      <c r="C39" s="189"/>
      <c r="D39" s="179">
        <v>5.1539999999999999</v>
      </c>
      <c r="E39" s="180">
        <v>1.0149999999999999</v>
      </c>
      <c r="F39" s="181">
        <v>0.13100000000000001</v>
      </c>
      <c r="G39" s="186">
        <v>249.84</v>
      </c>
      <c r="H39" s="186">
        <v>2.96</v>
      </c>
      <c r="I39" s="193">
        <v>2.96</v>
      </c>
      <c r="J39" s="177">
        <v>0.27700000000000002</v>
      </c>
      <c r="K39" s="2"/>
    </row>
    <row r="40" spans="1:11" ht="27" customHeight="1">
      <c r="A40" s="188" t="s">
        <v>680</v>
      </c>
      <c r="B40" s="26"/>
      <c r="C40" s="189"/>
      <c r="D40" s="179">
        <v>5.1539999999999999</v>
      </c>
      <c r="E40" s="180">
        <v>1.0149999999999999</v>
      </c>
      <c r="F40" s="181">
        <v>0.13100000000000001</v>
      </c>
      <c r="G40" s="186">
        <v>463.09</v>
      </c>
      <c r="H40" s="186">
        <v>2.96</v>
      </c>
      <c r="I40" s="193">
        <v>2.96</v>
      </c>
      <c r="J40" s="177">
        <v>0.27700000000000002</v>
      </c>
      <c r="K40" s="2"/>
    </row>
    <row r="41" spans="1:11" ht="27" customHeight="1">
      <c r="A41" s="188" t="s">
        <v>681</v>
      </c>
      <c r="B41" s="26"/>
      <c r="C41" s="189"/>
      <c r="D41" s="179">
        <v>5.1539999999999999</v>
      </c>
      <c r="E41" s="180">
        <v>1.0149999999999999</v>
      </c>
      <c r="F41" s="181">
        <v>0.13100000000000001</v>
      </c>
      <c r="G41" s="186">
        <v>728.45</v>
      </c>
      <c r="H41" s="186">
        <v>2.96</v>
      </c>
      <c r="I41" s="193">
        <v>2.96</v>
      </c>
      <c r="J41" s="177">
        <v>0.27700000000000002</v>
      </c>
      <c r="K41" s="2"/>
    </row>
    <row r="42" spans="1:11" ht="27" customHeight="1">
      <c r="A42" s="188" t="s">
        <v>682</v>
      </c>
      <c r="B42" s="26"/>
      <c r="C42" s="189"/>
      <c r="D42" s="179">
        <v>5.1539999999999999</v>
      </c>
      <c r="E42" s="180">
        <v>1.0149999999999999</v>
      </c>
      <c r="F42" s="181">
        <v>0.13100000000000001</v>
      </c>
      <c r="G42" s="186">
        <v>1664.87</v>
      </c>
      <c r="H42" s="186">
        <v>2.96</v>
      </c>
      <c r="I42" s="193">
        <v>2.96</v>
      </c>
      <c r="J42" s="177">
        <v>0.27700000000000002</v>
      </c>
      <c r="K42" s="2"/>
    </row>
    <row r="43" spans="1:11" ht="27" customHeight="1">
      <c r="A43" s="188" t="s">
        <v>683</v>
      </c>
      <c r="B43" s="26"/>
      <c r="C43" s="189"/>
      <c r="D43" s="179">
        <v>6.3540000000000001</v>
      </c>
      <c r="E43" s="180">
        <v>1.0109999999999999</v>
      </c>
      <c r="F43" s="181">
        <v>0.11700000000000001</v>
      </c>
      <c r="G43" s="186">
        <v>5.91</v>
      </c>
      <c r="H43" s="186">
        <v>7.81</v>
      </c>
      <c r="I43" s="193">
        <v>7.81</v>
      </c>
      <c r="J43" s="177">
        <v>0.26500000000000001</v>
      </c>
      <c r="K43" s="2"/>
    </row>
    <row r="44" spans="1:11" ht="27" customHeight="1">
      <c r="A44" s="188" t="s">
        <v>684</v>
      </c>
      <c r="B44" s="26"/>
      <c r="C44" s="189"/>
      <c r="D44" s="179">
        <v>6.3540000000000001</v>
      </c>
      <c r="E44" s="180">
        <v>1.0109999999999999</v>
      </c>
      <c r="F44" s="181">
        <v>0.11700000000000001</v>
      </c>
      <c r="G44" s="186">
        <v>414.07</v>
      </c>
      <c r="H44" s="186">
        <v>7.81</v>
      </c>
      <c r="I44" s="193">
        <v>7.81</v>
      </c>
      <c r="J44" s="177">
        <v>0.26500000000000001</v>
      </c>
      <c r="K44" s="2"/>
    </row>
    <row r="45" spans="1:11" ht="27" customHeight="1">
      <c r="A45" s="188" t="s">
        <v>685</v>
      </c>
      <c r="B45" s="26"/>
      <c r="C45" s="189"/>
      <c r="D45" s="179">
        <v>6.3540000000000001</v>
      </c>
      <c r="E45" s="180">
        <v>1.0109999999999999</v>
      </c>
      <c r="F45" s="181">
        <v>0.11700000000000001</v>
      </c>
      <c r="G45" s="186">
        <v>776.73</v>
      </c>
      <c r="H45" s="186">
        <v>7.81</v>
      </c>
      <c r="I45" s="193">
        <v>7.81</v>
      </c>
      <c r="J45" s="177">
        <v>0.26500000000000001</v>
      </c>
      <c r="K45" s="2"/>
    </row>
    <row r="46" spans="1:11" ht="27" customHeight="1">
      <c r="A46" s="188" t="s">
        <v>686</v>
      </c>
      <c r="B46" s="26"/>
      <c r="C46" s="189"/>
      <c r="D46" s="179">
        <v>6.3540000000000001</v>
      </c>
      <c r="E46" s="180">
        <v>1.0109999999999999</v>
      </c>
      <c r="F46" s="181">
        <v>0.11700000000000001</v>
      </c>
      <c r="G46" s="186">
        <v>1228.02</v>
      </c>
      <c r="H46" s="186">
        <v>7.81</v>
      </c>
      <c r="I46" s="193">
        <v>7.81</v>
      </c>
      <c r="J46" s="177">
        <v>0.26500000000000001</v>
      </c>
      <c r="K46" s="2"/>
    </row>
    <row r="47" spans="1:11" ht="27" customHeight="1">
      <c r="A47" s="188" t="s">
        <v>687</v>
      </c>
      <c r="B47" s="26"/>
      <c r="C47" s="189"/>
      <c r="D47" s="179">
        <v>6.3540000000000001</v>
      </c>
      <c r="E47" s="180">
        <v>1.0109999999999999</v>
      </c>
      <c r="F47" s="181">
        <v>0.11700000000000001</v>
      </c>
      <c r="G47" s="186">
        <v>2820.55</v>
      </c>
      <c r="H47" s="186">
        <v>7.81</v>
      </c>
      <c r="I47" s="193">
        <v>7.81</v>
      </c>
      <c r="J47" s="177">
        <v>0.26500000000000001</v>
      </c>
      <c r="K47" s="2"/>
    </row>
    <row r="48" spans="1:11" ht="27" customHeight="1">
      <c r="A48" s="188" t="s">
        <v>688</v>
      </c>
      <c r="B48" s="26"/>
      <c r="C48" s="189"/>
      <c r="D48" s="179">
        <v>5.6269999999999998</v>
      </c>
      <c r="E48" s="180">
        <v>0.82199999999999995</v>
      </c>
      <c r="F48" s="181">
        <v>8.5000000000000006E-2</v>
      </c>
      <c r="G48" s="186">
        <v>100.71</v>
      </c>
      <c r="H48" s="186">
        <v>8.17</v>
      </c>
      <c r="I48" s="193">
        <v>8.17</v>
      </c>
      <c r="J48" s="177">
        <v>0.214</v>
      </c>
      <c r="K48" s="2"/>
    </row>
    <row r="49" spans="1:11" ht="27" customHeight="1">
      <c r="A49" s="188" t="s">
        <v>689</v>
      </c>
      <c r="B49" s="26"/>
      <c r="C49" s="189"/>
      <c r="D49" s="179">
        <v>5.6269999999999998</v>
      </c>
      <c r="E49" s="180">
        <v>0.82199999999999995</v>
      </c>
      <c r="F49" s="181">
        <v>8.5000000000000006E-2</v>
      </c>
      <c r="G49" s="186">
        <v>2592.66</v>
      </c>
      <c r="H49" s="186">
        <v>8.17</v>
      </c>
      <c r="I49" s="193">
        <v>8.17</v>
      </c>
      <c r="J49" s="177">
        <v>0.214</v>
      </c>
      <c r="K49" s="2"/>
    </row>
    <row r="50" spans="1:11" ht="27" customHeight="1">
      <c r="A50" s="188" t="s">
        <v>690</v>
      </c>
      <c r="B50" s="26"/>
      <c r="C50" s="189"/>
      <c r="D50" s="179">
        <v>5.6269999999999998</v>
      </c>
      <c r="E50" s="180">
        <v>0.82199999999999995</v>
      </c>
      <c r="F50" s="181">
        <v>8.5000000000000006E-2</v>
      </c>
      <c r="G50" s="186">
        <v>7677.36</v>
      </c>
      <c r="H50" s="186">
        <v>8.17</v>
      </c>
      <c r="I50" s="193">
        <v>8.17</v>
      </c>
      <c r="J50" s="177">
        <v>0.214</v>
      </c>
      <c r="K50" s="2"/>
    </row>
    <row r="51" spans="1:11" ht="27" customHeight="1">
      <c r="A51" s="188" t="s">
        <v>691</v>
      </c>
      <c r="B51" s="26"/>
      <c r="C51" s="189"/>
      <c r="D51" s="179">
        <v>5.6269999999999998</v>
      </c>
      <c r="E51" s="180">
        <v>0.82199999999999995</v>
      </c>
      <c r="F51" s="181">
        <v>8.5000000000000006E-2</v>
      </c>
      <c r="G51" s="186">
        <v>16825.95</v>
      </c>
      <c r="H51" s="186">
        <v>8.17</v>
      </c>
      <c r="I51" s="193">
        <v>8.17</v>
      </c>
      <c r="J51" s="177">
        <v>0.214</v>
      </c>
      <c r="K51" s="2"/>
    </row>
    <row r="52" spans="1:11" ht="27" customHeight="1">
      <c r="A52" s="188" t="s">
        <v>692</v>
      </c>
      <c r="B52" s="26"/>
      <c r="C52" s="189"/>
      <c r="D52" s="179">
        <v>5.6269999999999998</v>
      </c>
      <c r="E52" s="180">
        <v>0.82199999999999995</v>
      </c>
      <c r="F52" s="181">
        <v>8.5000000000000006E-2</v>
      </c>
      <c r="G52" s="186">
        <v>32226.16</v>
      </c>
      <c r="H52" s="186">
        <v>8.17</v>
      </c>
      <c r="I52" s="193">
        <v>8.17</v>
      </c>
      <c r="J52" s="177">
        <v>0.214</v>
      </c>
      <c r="K52" s="2"/>
    </row>
    <row r="53" spans="1:11" ht="39.75" customHeight="1">
      <c r="A53" s="188" t="s">
        <v>600</v>
      </c>
      <c r="B53" s="26"/>
      <c r="C53" s="189"/>
      <c r="D53" s="182">
        <v>15.281000000000001</v>
      </c>
      <c r="E53" s="183">
        <v>2.383</v>
      </c>
      <c r="F53" s="181">
        <v>1.2909999999999999</v>
      </c>
      <c r="G53" s="187"/>
      <c r="H53" s="187"/>
      <c r="I53" s="192"/>
      <c r="J53" s="178"/>
      <c r="K53" s="2"/>
    </row>
    <row r="54" spans="1:11" ht="27" customHeight="1">
      <c r="A54" s="188" t="s">
        <v>601</v>
      </c>
      <c r="B54" s="26"/>
      <c r="C54" s="189"/>
      <c r="D54" s="179">
        <v>-11.14</v>
      </c>
      <c r="E54" s="180">
        <v>-2.4089999999999998</v>
      </c>
      <c r="F54" s="181">
        <v>-0.32400000000000001</v>
      </c>
      <c r="G54" s="186">
        <v>0</v>
      </c>
      <c r="H54" s="187"/>
      <c r="I54" s="192"/>
      <c r="J54" s="178"/>
      <c r="K54" s="2"/>
    </row>
    <row r="55" spans="1:11" ht="27" customHeight="1">
      <c r="A55" s="188" t="s">
        <v>602</v>
      </c>
      <c r="B55" s="26"/>
      <c r="C55" s="189"/>
      <c r="D55" s="179">
        <v>-9.5069999999999997</v>
      </c>
      <c r="E55" s="180">
        <v>-1.94</v>
      </c>
      <c r="F55" s="181">
        <v>-0.255</v>
      </c>
      <c r="G55" s="186">
        <v>0</v>
      </c>
      <c r="H55" s="187"/>
      <c r="I55" s="192"/>
      <c r="J55" s="178"/>
      <c r="K55" s="2"/>
    </row>
    <row r="56" spans="1:11" ht="27" customHeight="1">
      <c r="A56" s="188" t="s">
        <v>603</v>
      </c>
      <c r="B56" s="26"/>
      <c r="C56" s="189"/>
      <c r="D56" s="179">
        <v>-11.14</v>
      </c>
      <c r="E56" s="180">
        <v>-2.4089999999999998</v>
      </c>
      <c r="F56" s="181">
        <v>-0.32400000000000001</v>
      </c>
      <c r="G56" s="186">
        <v>0</v>
      </c>
      <c r="H56" s="187"/>
      <c r="I56" s="192"/>
      <c r="J56" s="177">
        <v>0.61</v>
      </c>
      <c r="K56" s="2"/>
    </row>
    <row r="57" spans="1:11" ht="27" customHeight="1">
      <c r="A57" s="188" t="s">
        <v>604</v>
      </c>
      <c r="B57" s="26"/>
      <c r="C57" s="189"/>
      <c r="D57" s="179">
        <v>-9.5069999999999997</v>
      </c>
      <c r="E57" s="180">
        <v>-1.94</v>
      </c>
      <c r="F57" s="181">
        <v>-0.255</v>
      </c>
      <c r="G57" s="186">
        <v>0</v>
      </c>
      <c r="H57" s="187"/>
      <c r="I57" s="192"/>
      <c r="J57" s="177">
        <v>0.52700000000000002</v>
      </c>
      <c r="K57" s="2"/>
    </row>
    <row r="58" spans="1:11" ht="27" customHeight="1">
      <c r="A58" s="188" t="s">
        <v>605</v>
      </c>
      <c r="B58" s="26"/>
      <c r="C58" s="189"/>
      <c r="D58" s="179">
        <v>-7.0609999999999999</v>
      </c>
      <c r="E58" s="180">
        <v>-1.1240000000000001</v>
      </c>
      <c r="F58" s="181">
        <v>-0.13</v>
      </c>
      <c r="G58" s="186">
        <v>0</v>
      </c>
      <c r="H58" s="187"/>
      <c r="I58" s="192"/>
      <c r="J58" s="177">
        <v>0.44600000000000001</v>
      </c>
      <c r="K58" s="2"/>
    </row>
    <row r="59" spans="1:11" ht="27" customHeight="1">
      <c r="A59" s="184" t="s">
        <v>818</v>
      </c>
      <c r="B59" s="26"/>
      <c r="C59" s="189"/>
      <c r="D59" s="179">
        <v>4.7889999999999997</v>
      </c>
      <c r="E59" s="180">
        <v>1.036</v>
      </c>
      <c r="F59" s="181">
        <v>0.13900000000000001</v>
      </c>
      <c r="G59" s="186">
        <v>7.51</v>
      </c>
      <c r="H59" s="187"/>
      <c r="I59" s="192"/>
      <c r="J59" s="178"/>
      <c r="K59" s="2"/>
    </row>
    <row r="60" spans="1:11" ht="27" customHeight="1">
      <c r="A60" s="184" t="s">
        <v>819</v>
      </c>
      <c r="B60" s="26"/>
      <c r="C60" s="189"/>
      <c r="D60" s="179">
        <v>4.7889999999999997</v>
      </c>
      <c r="E60" s="180">
        <v>1.036</v>
      </c>
      <c r="F60" s="181">
        <v>0.13900000000000001</v>
      </c>
      <c r="G60" s="187"/>
      <c r="H60" s="187"/>
      <c r="I60" s="192"/>
      <c r="J60" s="178"/>
      <c r="K60" s="2"/>
    </row>
    <row r="61" spans="1:11" ht="27" customHeight="1">
      <c r="A61" s="184" t="s">
        <v>820</v>
      </c>
      <c r="B61" s="26"/>
      <c r="C61" s="189"/>
      <c r="D61" s="179">
        <v>4.9870000000000001</v>
      </c>
      <c r="E61" s="180">
        <v>1.079</v>
      </c>
      <c r="F61" s="181">
        <v>0.14499999999999999</v>
      </c>
      <c r="G61" s="186">
        <v>2.12</v>
      </c>
      <c r="H61" s="187"/>
      <c r="I61" s="192"/>
      <c r="J61" s="178"/>
      <c r="K61" s="2"/>
    </row>
    <row r="62" spans="1:11" ht="27" customHeight="1">
      <c r="A62" s="184" t="s">
        <v>821</v>
      </c>
      <c r="B62" s="26"/>
      <c r="C62" s="189"/>
      <c r="D62" s="179">
        <v>4.9870000000000001</v>
      </c>
      <c r="E62" s="180">
        <v>1.079</v>
      </c>
      <c r="F62" s="181">
        <v>0.14499999999999999</v>
      </c>
      <c r="G62" s="186">
        <v>9.34</v>
      </c>
      <c r="H62" s="187"/>
      <c r="I62" s="192"/>
      <c r="J62" s="178"/>
      <c r="K62" s="2"/>
    </row>
    <row r="63" spans="1:11" ht="27" customHeight="1">
      <c r="A63" s="184" t="s">
        <v>822</v>
      </c>
      <c r="B63" s="26"/>
      <c r="C63" s="189"/>
      <c r="D63" s="179">
        <v>4.9870000000000001</v>
      </c>
      <c r="E63" s="180">
        <v>1.079</v>
      </c>
      <c r="F63" s="181">
        <v>0.14499999999999999</v>
      </c>
      <c r="G63" s="186">
        <v>16.399999999999999</v>
      </c>
      <c r="H63" s="187"/>
      <c r="I63" s="192"/>
      <c r="J63" s="178"/>
      <c r="K63" s="2"/>
    </row>
    <row r="64" spans="1:11" ht="27" customHeight="1">
      <c r="A64" s="184" t="s">
        <v>823</v>
      </c>
      <c r="B64" s="26"/>
      <c r="C64" s="189"/>
      <c r="D64" s="179">
        <v>4.9870000000000001</v>
      </c>
      <c r="E64" s="180">
        <v>1.079</v>
      </c>
      <c r="F64" s="181">
        <v>0.14499999999999999</v>
      </c>
      <c r="G64" s="186">
        <v>32.22</v>
      </c>
      <c r="H64" s="187"/>
      <c r="I64" s="192"/>
      <c r="J64" s="178"/>
      <c r="K64" s="2"/>
    </row>
    <row r="65" spans="1:11" ht="27" customHeight="1">
      <c r="A65" s="184" t="s">
        <v>824</v>
      </c>
      <c r="B65" s="26"/>
      <c r="C65" s="189"/>
      <c r="D65" s="179">
        <v>4.9870000000000001</v>
      </c>
      <c r="E65" s="180">
        <v>1.079</v>
      </c>
      <c r="F65" s="181">
        <v>0.14499999999999999</v>
      </c>
      <c r="G65" s="186">
        <v>89.3</v>
      </c>
      <c r="H65" s="187"/>
      <c r="I65" s="192"/>
      <c r="J65" s="178"/>
      <c r="K65" s="2"/>
    </row>
    <row r="66" spans="1:11" ht="27" customHeight="1">
      <c r="A66" s="184" t="s">
        <v>606</v>
      </c>
      <c r="B66" s="26"/>
      <c r="C66" s="189"/>
      <c r="D66" s="179">
        <v>4.9870000000000001</v>
      </c>
      <c r="E66" s="180">
        <v>1.079</v>
      </c>
      <c r="F66" s="181">
        <v>0.14499999999999999</v>
      </c>
      <c r="G66" s="187"/>
      <c r="H66" s="187"/>
      <c r="I66" s="192"/>
      <c r="J66" s="178"/>
      <c r="K66" s="2"/>
    </row>
    <row r="67" spans="1:11" ht="27" customHeight="1">
      <c r="A67" s="184" t="s">
        <v>693</v>
      </c>
      <c r="B67" s="26"/>
      <c r="C67" s="189"/>
      <c r="D67" s="179">
        <v>3.6150000000000002</v>
      </c>
      <c r="E67" s="180">
        <v>0.71199999999999997</v>
      </c>
      <c r="F67" s="181">
        <v>9.1999999999999998E-2</v>
      </c>
      <c r="G67" s="186">
        <v>6.91</v>
      </c>
      <c r="H67" s="186">
        <v>2.0699999999999998</v>
      </c>
      <c r="I67" s="193">
        <v>2.0699999999999998</v>
      </c>
      <c r="J67" s="177">
        <v>0.19400000000000001</v>
      </c>
      <c r="K67" s="2"/>
    </row>
    <row r="68" spans="1:11" ht="27" customHeight="1">
      <c r="A68" s="184" t="s">
        <v>694</v>
      </c>
      <c r="B68" s="26"/>
      <c r="C68" s="189"/>
      <c r="D68" s="179">
        <v>3.6150000000000002</v>
      </c>
      <c r="E68" s="180">
        <v>0.71199999999999997</v>
      </c>
      <c r="F68" s="181">
        <v>9.1999999999999998E-2</v>
      </c>
      <c r="G68" s="186">
        <v>175.25</v>
      </c>
      <c r="H68" s="186">
        <v>2.0699999999999998</v>
      </c>
      <c r="I68" s="193">
        <v>2.0699999999999998</v>
      </c>
      <c r="J68" s="177">
        <v>0.19400000000000001</v>
      </c>
      <c r="K68" s="2"/>
    </row>
    <row r="69" spans="1:11" ht="27" customHeight="1">
      <c r="A69" s="184" t="s">
        <v>695</v>
      </c>
      <c r="B69" s="26"/>
      <c r="C69" s="189"/>
      <c r="D69" s="179">
        <v>3.6150000000000002</v>
      </c>
      <c r="E69" s="180">
        <v>0.71199999999999997</v>
      </c>
      <c r="F69" s="181">
        <v>9.1999999999999998E-2</v>
      </c>
      <c r="G69" s="186">
        <v>324.83</v>
      </c>
      <c r="H69" s="186">
        <v>2.0699999999999998</v>
      </c>
      <c r="I69" s="193">
        <v>2.0699999999999998</v>
      </c>
      <c r="J69" s="177">
        <v>0.19400000000000001</v>
      </c>
      <c r="K69" s="2"/>
    </row>
    <row r="70" spans="1:11" ht="27" customHeight="1">
      <c r="A70" s="184" t="s">
        <v>696</v>
      </c>
      <c r="B70" s="26"/>
      <c r="C70" s="189"/>
      <c r="D70" s="179">
        <v>3.6150000000000002</v>
      </c>
      <c r="E70" s="180">
        <v>0.71199999999999997</v>
      </c>
      <c r="F70" s="181">
        <v>9.1999999999999998E-2</v>
      </c>
      <c r="G70" s="186">
        <v>510.97</v>
      </c>
      <c r="H70" s="186">
        <v>2.0699999999999998</v>
      </c>
      <c r="I70" s="193">
        <v>2.0699999999999998</v>
      </c>
      <c r="J70" s="177">
        <v>0.19400000000000001</v>
      </c>
      <c r="K70" s="2"/>
    </row>
    <row r="71" spans="1:11" ht="27" customHeight="1">
      <c r="A71" s="184" t="s">
        <v>697</v>
      </c>
      <c r="B71" s="26"/>
      <c r="C71" s="189"/>
      <c r="D71" s="179">
        <v>3.6150000000000002</v>
      </c>
      <c r="E71" s="180">
        <v>0.71199999999999997</v>
      </c>
      <c r="F71" s="181">
        <v>9.1999999999999998E-2</v>
      </c>
      <c r="G71" s="186">
        <v>1167.81</v>
      </c>
      <c r="H71" s="186">
        <v>2.0699999999999998</v>
      </c>
      <c r="I71" s="193">
        <v>2.0699999999999998</v>
      </c>
      <c r="J71" s="177">
        <v>0.19400000000000001</v>
      </c>
      <c r="K71" s="2"/>
    </row>
    <row r="72" spans="1:11" ht="27" customHeight="1">
      <c r="A72" s="184" t="s">
        <v>698</v>
      </c>
      <c r="B72" s="26"/>
      <c r="C72" s="189"/>
      <c r="D72" s="179">
        <v>4.3079999999999998</v>
      </c>
      <c r="E72" s="180">
        <v>0.68600000000000005</v>
      </c>
      <c r="F72" s="181">
        <v>7.9000000000000001E-2</v>
      </c>
      <c r="G72" s="186">
        <v>4.01</v>
      </c>
      <c r="H72" s="186">
        <v>5.29</v>
      </c>
      <c r="I72" s="193">
        <v>5.29</v>
      </c>
      <c r="J72" s="177">
        <v>0.17899999999999999</v>
      </c>
      <c r="K72" s="2"/>
    </row>
    <row r="73" spans="1:11" ht="27" customHeight="1">
      <c r="A73" s="184" t="s">
        <v>699</v>
      </c>
      <c r="B73" s="26"/>
      <c r="C73" s="189"/>
      <c r="D73" s="179">
        <v>4.3079999999999998</v>
      </c>
      <c r="E73" s="180">
        <v>0.68600000000000005</v>
      </c>
      <c r="F73" s="181">
        <v>7.9000000000000001E-2</v>
      </c>
      <c r="G73" s="186">
        <v>280.75</v>
      </c>
      <c r="H73" s="186">
        <v>5.29</v>
      </c>
      <c r="I73" s="193">
        <v>5.29</v>
      </c>
      <c r="J73" s="177">
        <v>0.17899999999999999</v>
      </c>
      <c r="K73" s="2"/>
    </row>
    <row r="74" spans="1:11" ht="27" customHeight="1">
      <c r="A74" s="184" t="s">
        <v>700</v>
      </c>
      <c r="B74" s="26"/>
      <c r="C74" s="189"/>
      <c r="D74" s="179">
        <v>4.3079999999999998</v>
      </c>
      <c r="E74" s="180">
        <v>0.68600000000000005</v>
      </c>
      <c r="F74" s="181">
        <v>7.9000000000000001E-2</v>
      </c>
      <c r="G74" s="186">
        <v>526.65</v>
      </c>
      <c r="H74" s="186">
        <v>5.29</v>
      </c>
      <c r="I74" s="193">
        <v>5.29</v>
      </c>
      <c r="J74" s="177">
        <v>0.17899999999999999</v>
      </c>
      <c r="K74" s="2"/>
    </row>
    <row r="75" spans="1:11" ht="27" customHeight="1">
      <c r="A75" s="184" t="s">
        <v>701</v>
      </c>
      <c r="B75" s="26"/>
      <c r="C75" s="189"/>
      <c r="D75" s="179">
        <v>4.3079999999999998</v>
      </c>
      <c r="E75" s="180">
        <v>0.68600000000000005</v>
      </c>
      <c r="F75" s="181">
        <v>7.9000000000000001E-2</v>
      </c>
      <c r="G75" s="186">
        <v>832.64</v>
      </c>
      <c r="H75" s="186">
        <v>5.29</v>
      </c>
      <c r="I75" s="193">
        <v>5.29</v>
      </c>
      <c r="J75" s="177">
        <v>0.17899999999999999</v>
      </c>
      <c r="K75" s="2"/>
    </row>
    <row r="76" spans="1:11" ht="27" customHeight="1">
      <c r="A76" s="184" t="s">
        <v>702</v>
      </c>
      <c r="B76" s="26"/>
      <c r="C76" s="189"/>
      <c r="D76" s="179">
        <v>4.3079999999999998</v>
      </c>
      <c r="E76" s="180">
        <v>0.68600000000000005</v>
      </c>
      <c r="F76" s="181">
        <v>7.9000000000000001E-2</v>
      </c>
      <c r="G76" s="186">
        <v>1912.44</v>
      </c>
      <c r="H76" s="186">
        <v>5.29</v>
      </c>
      <c r="I76" s="193">
        <v>5.29</v>
      </c>
      <c r="J76" s="177">
        <v>0.17899999999999999</v>
      </c>
      <c r="K76" s="2"/>
    </row>
    <row r="77" spans="1:11" ht="27" customHeight="1">
      <c r="A77" s="184" t="s">
        <v>703</v>
      </c>
      <c r="B77" s="26"/>
      <c r="C77" s="189"/>
      <c r="D77" s="179">
        <v>3.774</v>
      </c>
      <c r="E77" s="180">
        <v>0.55100000000000005</v>
      </c>
      <c r="F77" s="181">
        <v>5.7000000000000002E-2</v>
      </c>
      <c r="G77" s="186">
        <v>67.55</v>
      </c>
      <c r="H77" s="186">
        <v>5.48</v>
      </c>
      <c r="I77" s="193">
        <v>5.48</v>
      </c>
      <c r="J77" s="177">
        <v>0.14299999999999999</v>
      </c>
      <c r="K77" s="2"/>
    </row>
    <row r="78" spans="1:11" ht="27" customHeight="1">
      <c r="A78" s="184" t="s">
        <v>704</v>
      </c>
      <c r="B78" s="26"/>
      <c r="C78" s="189"/>
      <c r="D78" s="179">
        <v>3.774</v>
      </c>
      <c r="E78" s="180">
        <v>0.55100000000000005</v>
      </c>
      <c r="F78" s="181">
        <v>5.7000000000000002E-2</v>
      </c>
      <c r="G78" s="186">
        <v>1738.96</v>
      </c>
      <c r="H78" s="186">
        <v>5.48</v>
      </c>
      <c r="I78" s="193">
        <v>5.48</v>
      </c>
      <c r="J78" s="177">
        <v>0.14299999999999999</v>
      </c>
      <c r="K78" s="2"/>
    </row>
    <row r="79" spans="1:11" ht="27" customHeight="1">
      <c r="A79" s="184" t="s">
        <v>705</v>
      </c>
      <c r="B79" s="26"/>
      <c r="C79" s="189"/>
      <c r="D79" s="179">
        <v>3.774</v>
      </c>
      <c r="E79" s="180">
        <v>0.55100000000000005</v>
      </c>
      <c r="F79" s="181">
        <v>5.7000000000000002E-2</v>
      </c>
      <c r="G79" s="186">
        <v>5149.41</v>
      </c>
      <c r="H79" s="186">
        <v>5.48</v>
      </c>
      <c r="I79" s="193">
        <v>5.48</v>
      </c>
      <c r="J79" s="177">
        <v>0.14299999999999999</v>
      </c>
      <c r="K79" s="2"/>
    </row>
    <row r="80" spans="1:11" ht="27" customHeight="1">
      <c r="A80" s="184" t="s">
        <v>706</v>
      </c>
      <c r="B80" s="26"/>
      <c r="C80" s="189"/>
      <c r="D80" s="179">
        <v>3.774</v>
      </c>
      <c r="E80" s="180">
        <v>0.55100000000000005</v>
      </c>
      <c r="F80" s="181">
        <v>5.7000000000000002E-2</v>
      </c>
      <c r="G80" s="186">
        <v>11285.62</v>
      </c>
      <c r="H80" s="186">
        <v>5.48</v>
      </c>
      <c r="I80" s="193">
        <v>5.48</v>
      </c>
      <c r="J80" s="177">
        <v>0.14299999999999999</v>
      </c>
      <c r="K80" s="2"/>
    </row>
    <row r="81" spans="1:11" ht="27" customHeight="1">
      <c r="A81" s="184" t="s">
        <v>707</v>
      </c>
      <c r="B81" s="26"/>
      <c r="C81" s="189"/>
      <c r="D81" s="179">
        <v>3.774</v>
      </c>
      <c r="E81" s="180">
        <v>0.55100000000000005</v>
      </c>
      <c r="F81" s="181">
        <v>5.7000000000000002E-2</v>
      </c>
      <c r="G81" s="186">
        <v>21614.95</v>
      </c>
      <c r="H81" s="186">
        <v>5.48</v>
      </c>
      <c r="I81" s="193">
        <v>5.48</v>
      </c>
      <c r="J81" s="177">
        <v>0.14299999999999999</v>
      </c>
      <c r="K81" s="2"/>
    </row>
    <row r="82" spans="1:11" ht="27" customHeight="1">
      <c r="A82" s="184" t="s">
        <v>607</v>
      </c>
      <c r="B82" s="26"/>
      <c r="C82" s="189"/>
      <c r="D82" s="182">
        <v>10.718999999999999</v>
      </c>
      <c r="E82" s="183">
        <v>1.671</v>
      </c>
      <c r="F82" s="181">
        <v>0.90600000000000003</v>
      </c>
      <c r="G82" s="187"/>
      <c r="H82" s="187"/>
      <c r="I82" s="192"/>
      <c r="J82" s="178"/>
      <c r="K82" s="2"/>
    </row>
    <row r="83" spans="1:11" ht="27" customHeight="1">
      <c r="A83" s="184" t="s">
        <v>608</v>
      </c>
      <c r="B83" s="26"/>
      <c r="C83" s="189"/>
      <c r="D83" s="179">
        <v>-5.4889999999999999</v>
      </c>
      <c r="E83" s="180">
        <v>-1.1870000000000001</v>
      </c>
      <c r="F83" s="181">
        <v>-0.16</v>
      </c>
      <c r="G83" s="186">
        <v>0</v>
      </c>
      <c r="H83" s="187"/>
      <c r="I83" s="192"/>
      <c r="J83" s="178"/>
      <c r="K83" s="2"/>
    </row>
    <row r="84" spans="1:11" ht="27" customHeight="1">
      <c r="A84" s="184" t="s">
        <v>609</v>
      </c>
      <c r="B84" s="26"/>
      <c r="C84" s="189"/>
      <c r="D84" s="179">
        <v>-5.2160000000000002</v>
      </c>
      <c r="E84" s="180">
        <v>-1.0649999999999999</v>
      </c>
      <c r="F84" s="181">
        <v>-0.14000000000000001</v>
      </c>
      <c r="G84" s="186">
        <v>0</v>
      </c>
      <c r="H84" s="187"/>
      <c r="I84" s="192"/>
      <c r="J84" s="178"/>
      <c r="K84" s="2"/>
    </row>
    <row r="85" spans="1:11" ht="27" customHeight="1">
      <c r="A85" s="184" t="s">
        <v>610</v>
      </c>
      <c r="B85" s="26"/>
      <c r="C85" s="189"/>
      <c r="D85" s="179">
        <v>-5.4889999999999999</v>
      </c>
      <c r="E85" s="180">
        <v>-1.1870000000000001</v>
      </c>
      <c r="F85" s="181">
        <v>-0.16</v>
      </c>
      <c r="G85" s="186">
        <v>0</v>
      </c>
      <c r="H85" s="187"/>
      <c r="I85" s="192"/>
      <c r="J85" s="177">
        <v>0.30099999999999999</v>
      </c>
      <c r="K85" s="2"/>
    </row>
    <row r="86" spans="1:11" ht="27" customHeight="1">
      <c r="A86" s="184" t="s">
        <v>611</v>
      </c>
      <c r="B86" s="26"/>
      <c r="C86" s="189"/>
      <c r="D86" s="179">
        <v>-5.2160000000000002</v>
      </c>
      <c r="E86" s="180">
        <v>-1.0649999999999999</v>
      </c>
      <c r="F86" s="181">
        <v>-0.14000000000000001</v>
      </c>
      <c r="G86" s="186">
        <v>0</v>
      </c>
      <c r="H86" s="187"/>
      <c r="I86" s="192"/>
      <c r="J86" s="177">
        <v>0.28899999999999998</v>
      </c>
      <c r="K86" s="2"/>
    </row>
    <row r="87" spans="1:11" ht="27" customHeight="1">
      <c r="A87" s="184" t="s">
        <v>612</v>
      </c>
      <c r="B87" s="26"/>
      <c r="C87" s="189"/>
      <c r="D87" s="179">
        <v>-7.0609999999999999</v>
      </c>
      <c r="E87" s="180">
        <v>-1.1240000000000001</v>
      </c>
      <c r="F87" s="181">
        <v>-0.13</v>
      </c>
      <c r="G87" s="186">
        <v>89.91</v>
      </c>
      <c r="H87" s="187"/>
      <c r="I87" s="192"/>
      <c r="J87" s="177">
        <v>0.44600000000000001</v>
      </c>
      <c r="K87" s="2"/>
    </row>
    <row r="88" spans="1:11" ht="27" customHeight="1">
      <c r="A88" s="184" t="s">
        <v>825</v>
      </c>
      <c r="B88" s="26"/>
      <c r="C88" s="189"/>
      <c r="D88" s="179">
        <v>3.4180000000000001</v>
      </c>
      <c r="E88" s="180">
        <v>0.73899999999999999</v>
      </c>
      <c r="F88" s="181">
        <v>9.9000000000000005E-2</v>
      </c>
      <c r="G88" s="186">
        <v>5.36</v>
      </c>
      <c r="H88" s="187"/>
      <c r="I88" s="192"/>
      <c r="J88" s="178"/>
      <c r="K88" s="2"/>
    </row>
    <row r="89" spans="1:11" ht="27" customHeight="1">
      <c r="A89" s="184" t="s">
        <v>826</v>
      </c>
      <c r="B89" s="26"/>
      <c r="C89" s="189"/>
      <c r="D89" s="179">
        <v>3.4180000000000001</v>
      </c>
      <c r="E89" s="180">
        <v>0.73899999999999999</v>
      </c>
      <c r="F89" s="181">
        <v>9.9000000000000005E-2</v>
      </c>
      <c r="G89" s="187"/>
      <c r="H89" s="187"/>
      <c r="I89" s="192"/>
      <c r="J89" s="178"/>
      <c r="K89" s="2"/>
    </row>
    <row r="90" spans="1:11" ht="27" customHeight="1">
      <c r="A90" s="184" t="s">
        <v>827</v>
      </c>
      <c r="B90" s="26"/>
      <c r="C90" s="189"/>
      <c r="D90" s="179">
        <v>3.5590000000000002</v>
      </c>
      <c r="E90" s="180">
        <v>0.77</v>
      </c>
      <c r="F90" s="181">
        <v>0.10299999999999999</v>
      </c>
      <c r="G90" s="186">
        <v>1.52</v>
      </c>
      <c r="H90" s="187"/>
      <c r="I90" s="192"/>
      <c r="J90" s="178"/>
      <c r="K90" s="2"/>
    </row>
    <row r="91" spans="1:11" ht="27" customHeight="1">
      <c r="A91" s="184" t="s">
        <v>828</v>
      </c>
      <c r="B91" s="26"/>
      <c r="C91" s="189"/>
      <c r="D91" s="179">
        <v>3.5590000000000002</v>
      </c>
      <c r="E91" s="180">
        <v>0.77</v>
      </c>
      <c r="F91" s="181">
        <v>0.10299999999999999</v>
      </c>
      <c r="G91" s="186">
        <v>6.66</v>
      </c>
      <c r="H91" s="187"/>
      <c r="I91" s="192"/>
      <c r="J91" s="178"/>
      <c r="K91" s="2"/>
    </row>
    <row r="92" spans="1:11" ht="27" customHeight="1">
      <c r="A92" s="184" t="s">
        <v>829</v>
      </c>
      <c r="B92" s="26"/>
      <c r="C92" s="189"/>
      <c r="D92" s="179">
        <v>3.5590000000000002</v>
      </c>
      <c r="E92" s="180">
        <v>0.77</v>
      </c>
      <c r="F92" s="181">
        <v>0.10299999999999999</v>
      </c>
      <c r="G92" s="186">
        <v>11.7</v>
      </c>
      <c r="H92" s="187"/>
      <c r="I92" s="192"/>
      <c r="J92" s="178"/>
      <c r="K92" s="2"/>
    </row>
    <row r="93" spans="1:11" ht="27" customHeight="1">
      <c r="A93" s="184" t="s">
        <v>830</v>
      </c>
      <c r="B93" s="26"/>
      <c r="C93" s="189"/>
      <c r="D93" s="179">
        <v>3.5590000000000002</v>
      </c>
      <c r="E93" s="180">
        <v>0.77</v>
      </c>
      <c r="F93" s="181">
        <v>0.10299999999999999</v>
      </c>
      <c r="G93" s="186">
        <v>23</v>
      </c>
      <c r="H93" s="187"/>
      <c r="I93" s="192"/>
      <c r="J93" s="178"/>
      <c r="K93" s="2"/>
    </row>
    <row r="94" spans="1:11" ht="27" customHeight="1">
      <c r="A94" s="184" t="s">
        <v>831</v>
      </c>
      <c r="B94" s="26"/>
      <c r="C94" s="189"/>
      <c r="D94" s="179">
        <v>3.5590000000000002</v>
      </c>
      <c r="E94" s="180">
        <v>0.77</v>
      </c>
      <c r="F94" s="181">
        <v>0.10299999999999999</v>
      </c>
      <c r="G94" s="186">
        <v>63.72</v>
      </c>
      <c r="H94" s="187"/>
      <c r="I94" s="192"/>
      <c r="J94" s="178"/>
      <c r="K94" s="2"/>
    </row>
    <row r="95" spans="1:11" ht="27" customHeight="1">
      <c r="A95" s="184" t="s">
        <v>613</v>
      </c>
      <c r="B95" s="26"/>
      <c r="C95" s="189"/>
      <c r="D95" s="179">
        <v>3.5590000000000002</v>
      </c>
      <c r="E95" s="180">
        <v>0.77</v>
      </c>
      <c r="F95" s="181">
        <v>0.10299999999999999</v>
      </c>
      <c r="G95" s="187"/>
      <c r="H95" s="187"/>
      <c r="I95" s="192"/>
      <c r="J95" s="178"/>
      <c r="K95" s="2"/>
    </row>
    <row r="96" spans="1:11" ht="27" customHeight="1">
      <c r="A96" s="184" t="s">
        <v>708</v>
      </c>
      <c r="B96" s="26"/>
      <c r="C96" s="189"/>
      <c r="D96" s="179">
        <v>2.58</v>
      </c>
      <c r="E96" s="180">
        <v>0.50800000000000001</v>
      </c>
      <c r="F96" s="181">
        <v>6.6000000000000003E-2</v>
      </c>
      <c r="G96" s="186">
        <v>4.93</v>
      </c>
      <c r="H96" s="186">
        <v>1.48</v>
      </c>
      <c r="I96" s="193">
        <v>1.48</v>
      </c>
      <c r="J96" s="177">
        <v>0.13800000000000001</v>
      </c>
      <c r="K96" s="2"/>
    </row>
    <row r="97" spans="1:11" ht="27" customHeight="1">
      <c r="A97" s="184" t="s">
        <v>709</v>
      </c>
      <c r="B97" s="26"/>
      <c r="C97" s="189"/>
      <c r="D97" s="179">
        <v>2.58</v>
      </c>
      <c r="E97" s="180">
        <v>0.50800000000000001</v>
      </c>
      <c r="F97" s="181">
        <v>6.6000000000000003E-2</v>
      </c>
      <c r="G97" s="186">
        <v>125.07</v>
      </c>
      <c r="H97" s="186">
        <v>1.48</v>
      </c>
      <c r="I97" s="193">
        <v>1.48</v>
      </c>
      <c r="J97" s="177">
        <v>0.13800000000000001</v>
      </c>
      <c r="K97" s="2"/>
    </row>
    <row r="98" spans="1:11" ht="27" customHeight="1">
      <c r="A98" s="184" t="s">
        <v>710</v>
      </c>
      <c r="B98" s="26"/>
      <c r="C98" s="189"/>
      <c r="D98" s="179">
        <v>2.58</v>
      </c>
      <c r="E98" s="180">
        <v>0.50800000000000001</v>
      </c>
      <c r="F98" s="181">
        <v>6.6000000000000003E-2</v>
      </c>
      <c r="G98" s="186">
        <v>231.81</v>
      </c>
      <c r="H98" s="186">
        <v>1.48</v>
      </c>
      <c r="I98" s="193">
        <v>1.48</v>
      </c>
      <c r="J98" s="177">
        <v>0.13800000000000001</v>
      </c>
      <c r="K98" s="2"/>
    </row>
    <row r="99" spans="1:11" ht="27" customHeight="1">
      <c r="A99" s="184" t="s">
        <v>711</v>
      </c>
      <c r="B99" s="26"/>
      <c r="C99" s="189"/>
      <c r="D99" s="179">
        <v>2.58</v>
      </c>
      <c r="E99" s="180">
        <v>0.50800000000000001</v>
      </c>
      <c r="F99" s="181">
        <v>6.6000000000000003E-2</v>
      </c>
      <c r="G99" s="186">
        <v>364.64</v>
      </c>
      <c r="H99" s="186">
        <v>1.48</v>
      </c>
      <c r="I99" s="193">
        <v>1.48</v>
      </c>
      <c r="J99" s="177">
        <v>0.13800000000000001</v>
      </c>
      <c r="K99" s="2"/>
    </row>
    <row r="100" spans="1:11" ht="27.75" customHeight="1">
      <c r="A100" s="184" t="s">
        <v>712</v>
      </c>
      <c r="B100" s="26"/>
      <c r="C100" s="189"/>
      <c r="D100" s="179">
        <v>2.58</v>
      </c>
      <c r="E100" s="180">
        <v>0.50800000000000001</v>
      </c>
      <c r="F100" s="181">
        <v>6.6000000000000003E-2</v>
      </c>
      <c r="G100" s="186">
        <v>833.39</v>
      </c>
      <c r="H100" s="186">
        <v>1.48</v>
      </c>
      <c r="I100" s="193">
        <v>1.48</v>
      </c>
      <c r="J100" s="177">
        <v>0.13800000000000001</v>
      </c>
      <c r="K100" s="2"/>
    </row>
    <row r="101" spans="1:11" ht="27.75" customHeight="1">
      <c r="A101" s="184" t="s">
        <v>713</v>
      </c>
      <c r="B101" s="26"/>
      <c r="C101" s="189"/>
      <c r="D101" s="179">
        <v>3.0739999999999998</v>
      </c>
      <c r="E101" s="180">
        <v>0.48899999999999999</v>
      </c>
      <c r="F101" s="181">
        <v>5.7000000000000002E-2</v>
      </c>
      <c r="G101" s="186">
        <v>2.86</v>
      </c>
      <c r="H101" s="186">
        <v>3.78</v>
      </c>
      <c r="I101" s="193">
        <v>3.78</v>
      </c>
      <c r="J101" s="177">
        <v>0.128</v>
      </c>
      <c r="K101" s="2"/>
    </row>
    <row r="102" spans="1:11" ht="27.75" customHeight="1">
      <c r="A102" s="184" t="s">
        <v>714</v>
      </c>
      <c r="B102" s="26"/>
      <c r="C102" s="189"/>
      <c r="D102" s="179">
        <v>3.0739999999999998</v>
      </c>
      <c r="E102" s="180">
        <v>0.48899999999999999</v>
      </c>
      <c r="F102" s="181">
        <v>5.7000000000000002E-2</v>
      </c>
      <c r="G102" s="186">
        <v>200.35</v>
      </c>
      <c r="H102" s="186">
        <v>3.78</v>
      </c>
      <c r="I102" s="193">
        <v>3.78</v>
      </c>
      <c r="J102" s="177">
        <v>0.128</v>
      </c>
      <c r="K102" s="2"/>
    </row>
    <row r="103" spans="1:11" ht="27.75" customHeight="1">
      <c r="A103" s="184" t="s">
        <v>715</v>
      </c>
      <c r="B103" s="26"/>
      <c r="C103" s="189"/>
      <c r="D103" s="179">
        <v>3.0739999999999998</v>
      </c>
      <c r="E103" s="180">
        <v>0.48899999999999999</v>
      </c>
      <c r="F103" s="181">
        <v>5.7000000000000002E-2</v>
      </c>
      <c r="G103" s="186">
        <v>375.84</v>
      </c>
      <c r="H103" s="186">
        <v>3.78</v>
      </c>
      <c r="I103" s="193">
        <v>3.78</v>
      </c>
      <c r="J103" s="177">
        <v>0.128</v>
      </c>
      <c r="K103" s="2"/>
    </row>
    <row r="104" spans="1:11" ht="27.75" customHeight="1">
      <c r="A104" s="184" t="s">
        <v>716</v>
      </c>
      <c r="B104" s="26"/>
      <c r="C104" s="189"/>
      <c r="D104" s="179">
        <v>3.0739999999999998</v>
      </c>
      <c r="E104" s="180">
        <v>0.48899999999999999</v>
      </c>
      <c r="F104" s="181">
        <v>5.7000000000000002E-2</v>
      </c>
      <c r="G104" s="186">
        <v>594.20000000000005</v>
      </c>
      <c r="H104" s="186">
        <v>3.78</v>
      </c>
      <c r="I104" s="193">
        <v>3.78</v>
      </c>
      <c r="J104" s="177">
        <v>0.128</v>
      </c>
      <c r="K104" s="2"/>
    </row>
    <row r="105" spans="1:11" ht="27.75" customHeight="1">
      <c r="A105" s="184" t="s">
        <v>717</v>
      </c>
      <c r="B105" s="26"/>
      <c r="C105" s="189"/>
      <c r="D105" s="179">
        <v>3.0739999999999998</v>
      </c>
      <c r="E105" s="180">
        <v>0.48899999999999999</v>
      </c>
      <c r="F105" s="181">
        <v>5.7000000000000002E-2</v>
      </c>
      <c r="G105" s="186">
        <v>1364.78</v>
      </c>
      <c r="H105" s="186">
        <v>3.78</v>
      </c>
      <c r="I105" s="193">
        <v>3.78</v>
      </c>
      <c r="J105" s="177">
        <v>0.128</v>
      </c>
      <c r="K105" s="2"/>
    </row>
    <row r="106" spans="1:11" ht="27.75" customHeight="1">
      <c r="A106" s="184" t="s">
        <v>718</v>
      </c>
      <c r="B106" s="26"/>
      <c r="C106" s="189"/>
      <c r="D106" s="179">
        <v>2.6930000000000001</v>
      </c>
      <c r="E106" s="180">
        <v>0.39300000000000002</v>
      </c>
      <c r="F106" s="181">
        <v>4.1000000000000002E-2</v>
      </c>
      <c r="G106" s="186">
        <v>48.21</v>
      </c>
      <c r="H106" s="186">
        <v>3.91</v>
      </c>
      <c r="I106" s="193">
        <v>3.91</v>
      </c>
      <c r="J106" s="177">
        <v>0.10199999999999999</v>
      </c>
      <c r="K106" s="2"/>
    </row>
    <row r="107" spans="1:11" ht="27.75" customHeight="1">
      <c r="A107" s="184" t="s">
        <v>719</v>
      </c>
      <c r="B107" s="26"/>
      <c r="C107" s="189"/>
      <c r="D107" s="179">
        <v>2.6930000000000001</v>
      </c>
      <c r="E107" s="180">
        <v>0.39300000000000002</v>
      </c>
      <c r="F107" s="181">
        <v>4.1000000000000002E-2</v>
      </c>
      <c r="G107" s="186">
        <v>1240.98</v>
      </c>
      <c r="H107" s="186">
        <v>3.91</v>
      </c>
      <c r="I107" s="193">
        <v>3.91</v>
      </c>
      <c r="J107" s="177">
        <v>0.10199999999999999</v>
      </c>
      <c r="K107" s="2"/>
    </row>
    <row r="108" spans="1:11" ht="27.75" customHeight="1">
      <c r="A108" s="184" t="s">
        <v>720</v>
      </c>
      <c r="B108" s="26"/>
      <c r="C108" s="189"/>
      <c r="D108" s="179">
        <v>2.6930000000000001</v>
      </c>
      <c r="E108" s="180">
        <v>0.39300000000000002</v>
      </c>
      <c r="F108" s="181">
        <v>4.1000000000000002E-2</v>
      </c>
      <c r="G108" s="186">
        <v>3674.78</v>
      </c>
      <c r="H108" s="186">
        <v>3.91</v>
      </c>
      <c r="I108" s="193">
        <v>3.91</v>
      </c>
      <c r="J108" s="177">
        <v>0.10199999999999999</v>
      </c>
      <c r="K108" s="2"/>
    </row>
    <row r="109" spans="1:11" ht="27.75" customHeight="1">
      <c r="A109" s="184" t="s">
        <v>721</v>
      </c>
      <c r="B109" s="26"/>
      <c r="C109" s="189"/>
      <c r="D109" s="179">
        <v>2.6930000000000001</v>
      </c>
      <c r="E109" s="180">
        <v>0.39300000000000002</v>
      </c>
      <c r="F109" s="181">
        <v>4.1000000000000002E-2</v>
      </c>
      <c r="G109" s="186">
        <v>8053.77</v>
      </c>
      <c r="H109" s="186">
        <v>3.91</v>
      </c>
      <c r="I109" s="193">
        <v>3.91</v>
      </c>
      <c r="J109" s="177">
        <v>0.10199999999999999</v>
      </c>
      <c r="K109" s="2"/>
    </row>
    <row r="110" spans="1:11" ht="27.75" customHeight="1">
      <c r="A110" s="184" t="s">
        <v>722</v>
      </c>
      <c r="B110" s="26"/>
      <c r="C110" s="189"/>
      <c r="D110" s="179">
        <v>2.6930000000000001</v>
      </c>
      <c r="E110" s="180">
        <v>0.39300000000000002</v>
      </c>
      <c r="F110" s="181">
        <v>4.1000000000000002E-2</v>
      </c>
      <c r="G110" s="186">
        <v>15425.11</v>
      </c>
      <c r="H110" s="186">
        <v>3.91</v>
      </c>
      <c r="I110" s="193">
        <v>3.91</v>
      </c>
      <c r="J110" s="177">
        <v>0.10199999999999999</v>
      </c>
      <c r="K110" s="2"/>
    </row>
    <row r="111" spans="1:11" ht="27.75" customHeight="1">
      <c r="A111" s="184" t="s">
        <v>614</v>
      </c>
      <c r="B111" s="26"/>
      <c r="C111" s="189"/>
      <c r="D111" s="182">
        <v>7.649</v>
      </c>
      <c r="E111" s="183">
        <v>1.1930000000000001</v>
      </c>
      <c r="F111" s="181">
        <v>0.64600000000000002</v>
      </c>
      <c r="G111" s="187"/>
      <c r="H111" s="187"/>
      <c r="I111" s="192"/>
      <c r="J111" s="178"/>
      <c r="K111" s="2"/>
    </row>
    <row r="112" spans="1:11" ht="27.75" customHeight="1">
      <c r="A112" s="184" t="s">
        <v>615</v>
      </c>
      <c r="B112" s="26"/>
      <c r="C112" s="189"/>
      <c r="D112" s="179">
        <v>-3.9169999999999998</v>
      </c>
      <c r="E112" s="180">
        <v>-0.84699999999999998</v>
      </c>
      <c r="F112" s="181">
        <v>-0.114</v>
      </c>
      <c r="G112" s="186">
        <v>0</v>
      </c>
      <c r="H112" s="187"/>
      <c r="I112" s="192"/>
      <c r="J112" s="178"/>
      <c r="K112" s="2"/>
    </row>
    <row r="113" spans="1:11" ht="27.75" customHeight="1">
      <c r="A113" s="184" t="s">
        <v>616</v>
      </c>
      <c r="B113" s="26"/>
      <c r="C113" s="189"/>
      <c r="D113" s="179">
        <v>-3.722</v>
      </c>
      <c r="E113" s="180">
        <v>-0.76</v>
      </c>
      <c r="F113" s="181">
        <v>-0.1</v>
      </c>
      <c r="G113" s="186">
        <v>0</v>
      </c>
      <c r="H113" s="187"/>
      <c r="I113" s="192"/>
      <c r="J113" s="178"/>
      <c r="K113" s="2"/>
    </row>
    <row r="114" spans="1:11" ht="27.75" customHeight="1">
      <c r="A114" s="184" t="s">
        <v>617</v>
      </c>
      <c r="B114" s="26"/>
      <c r="C114" s="189"/>
      <c r="D114" s="179">
        <v>-3.9169999999999998</v>
      </c>
      <c r="E114" s="180">
        <v>-0.84699999999999998</v>
      </c>
      <c r="F114" s="181">
        <v>-0.114</v>
      </c>
      <c r="G114" s="186">
        <v>0</v>
      </c>
      <c r="H114" s="187"/>
      <c r="I114" s="192"/>
      <c r="J114" s="177">
        <v>0.215</v>
      </c>
      <c r="K114" s="2"/>
    </row>
    <row r="115" spans="1:11" ht="27.75" customHeight="1">
      <c r="A115" s="184" t="s">
        <v>618</v>
      </c>
      <c r="B115" s="26"/>
      <c r="C115" s="189"/>
      <c r="D115" s="179">
        <v>-3.722</v>
      </c>
      <c r="E115" s="180">
        <v>-0.76</v>
      </c>
      <c r="F115" s="181">
        <v>-0.1</v>
      </c>
      <c r="G115" s="186">
        <v>0</v>
      </c>
      <c r="H115" s="187"/>
      <c r="I115" s="192"/>
      <c r="J115" s="177">
        <v>0.20599999999999999</v>
      </c>
      <c r="K115" s="2"/>
    </row>
    <row r="116" spans="1:11" ht="27.75" customHeight="1">
      <c r="A116" s="184" t="s">
        <v>619</v>
      </c>
      <c r="B116" s="26"/>
      <c r="C116" s="189"/>
      <c r="D116" s="179">
        <v>-5.0389999999999997</v>
      </c>
      <c r="E116" s="180">
        <v>-0.80200000000000005</v>
      </c>
      <c r="F116" s="181">
        <v>-9.2999999999999999E-2</v>
      </c>
      <c r="G116" s="186">
        <v>64.16</v>
      </c>
      <c r="H116" s="187"/>
      <c r="I116" s="192"/>
      <c r="J116" s="177">
        <v>0.318</v>
      </c>
      <c r="K116" s="2"/>
    </row>
    <row r="117" spans="1:11" ht="27.75" customHeight="1">
      <c r="A117" s="184" t="s">
        <v>832</v>
      </c>
      <c r="B117" s="26"/>
      <c r="C117" s="189"/>
      <c r="D117" s="179">
        <v>2.5470000000000002</v>
      </c>
      <c r="E117" s="180">
        <v>0.55100000000000005</v>
      </c>
      <c r="F117" s="181">
        <v>7.3999999999999996E-2</v>
      </c>
      <c r="G117" s="186">
        <v>3.99</v>
      </c>
      <c r="H117" s="187"/>
      <c r="I117" s="192"/>
      <c r="J117" s="178"/>
      <c r="K117" s="2"/>
    </row>
    <row r="118" spans="1:11" ht="27.75" customHeight="1">
      <c r="A118" s="184" t="s">
        <v>833</v>
      </c>
      <c r="B118" s="26"/>
      <c r="C118" s="189"/>
      <c r="D118" s="179">
        <v>2.5470000000000002</v>
      </c>
      <c r="E118" s="180">
        <v>0.55100000000000005</v>
      </c>
      <c r="F118" s="181">
        <v>7.3999999999999996E-2</v>
      </c>
      <c r="G118" s="187"/>
      <c r="H118" s="187"/>
      <c r="I118" s="192"/>
      <c r="J118" s="178"/>
      <c r="K118" s="2"/>
    </row>
    <row r="119" spans="1:11" ht="27.75" customHeight="1">
      <c r="A119" s="184" t="s">
        <v>834</v>
      </c>
      <c r="B119" s="26"/>
      <c r="C119" s="189"/>
      <c r="D119" s="179">
        <v>2.6520000000000001</v>
      </c>
      <c r="E119" s="180">
        <v>0.57399999999999995</v>
      </c>
      <c r="F119" s="181">
        <v>7.6999999999999999E-2</v>
      </c>
      <c r="G119" s="186">
        <v>1.1299999999999999</v>
      </c>
      <c r="H119" s="187"/>
      <c r="I119" s="192"/>
      <c r="J119" s="178"/>
      <c r="K119" s="2"/>
    </row>
    <row r="120" spans="1:11" ht="27.75" customHeight="1">
      <c r="A120" s="184" t="s">
        <v>835</v>
      </c>
      <c r="B120" s="26"/>
      <c r="C120" s="189"/>
      <c r="D120" s="179">
        <v>2.6520000000000001</v>
      </c>
      <c r="E120" s="180">
        <v>0.57399999999999995</v>
      </c>
      <c r="F120" s="181">
        <v>7.6999999999999999E-2</v>
      </c>
      <c r="G120" s="186">
        <v>4.97</v>
      </c>
      <c r="H120" s="187"/>
      <c r="I120" s="192"/>
      <c r="J120" s="178"/>
      <c r="K120" s="2"/>
    </row>
    <row r="121" spans="1:11" ht="27.75" customHeight="1">
      <c r="A121" s="184" t="s">
        <v>836</v>
      </c>
      <c r="B121" s="26"/>
      <c r="C121" s="189"/>
      <c r="D121" s="179">
        <v>2.6520000000000001</v>
      </c>
      <c r="E121" s="180">
        <v>0.57399999999999995</v>
      </c>
      <c r="F121" s="181">
        <v>7.6999999999999999E-2</v>
      </c>
      <c r="G121" s="186">
        <v>8.7200000000000006</v>
      </c>
      <c r="H121" s="187"/>
      <c r="I121" s="192"/>
      <c r="J121" s="178"/>
      <c r="K121" s="2"/>
    </row>
    <row r="122" spans="1:11" ht="27.75" customHeight="1">
      <c r="A122" s="184" t="s">
        <v>837</v>
      </c>
      <c r="B122" s="26"/>
      <c r="C122" s="189"/>
      <c r="D122" s="179">
        <v>2.6520000000000001</v>
      </c>
      <c r="E122" s="180">
        <v>0.57399999999999995</v>
      </c>
      <c r="F122" s="181">
        <v>7.6999999999999999E-2</v>
      </c>
      <c r="G122" s="186">
        <v>17.14</v>
      </c>
      <c r="H122" s="187"/>
      <c r="I122" s="192"/>
      <c r="J122" s="178"/>
      <c r="K122" s="2"/>
    </row>
    <row r="123" spans="1:11" ht="27.75" customHeight="1">
      <c r="A123" s="184" t="s">
        <v>838</v>
      </c>
      <c r="B123" s="26"/>
      <c r="C123" s="189"/>
      <c r="D123" s="179">
        <v>2.6520000000000001</v>
      </c>
      <c r="E123" s="180">
        <v>0.57399999999999995</v>
      </c>
      <c r="F123" s="181">
        <v>7.6999999999999999E-2</v>
      </c>
      <c r="G123" s="186">
        <v>47.49</v>
      </c>
      <c r="H123" s="187"/>
      <c r="I123" s="192"/>
      <c r="J123" s="178"/>
      <c r="K123" s="2"/>
    </row>
    <row r="124" spans="1:11" ht="27.75" customHeight="1">
      <c r="A124" s="184" t="s">
        <v>620</v>
      </c>
      <c r="B124" s="26"/>
      <c r="C124" s="189"/>
      <c r="D124" s="179">
        <v>2.6520000000000001</v>
      </c>
      <c r="E124" s="180">
        <v>0.57399999999999995</v>
      </c>
      <c r="F124" s="181">
        <v>7.6999999999999999E-2</v>
      </c>
      <c r="G124" s="187"/>
      <c r="H124" s="187"/>
      <c r="I124" s="192"/>
      <c r="J124" s="178"/>
      <c r="K124" s="2"/>
    </row>
    <row r="125" spans="1:11" ht="27.75" customHeight="1">
      <c r="A125" s="184" t="s">
        <v>723</v>
      </c>
      <c r="B125" s="26"/>
      <c r="C125" s="189"/>
      <c r="D125" s="179">
        <v>1.923</v>
      </c>
      <c r="E125" s="180">
        <v>0.379</v>
      </c>
      <c r="F125" s="181">
        <v>4.9000000000000002E-2</v>
      </c>
      <c r="G125" s="186">
        <v>3.67</v>
      </c>
      <c r="H125" s="186">
        <v>1.1000000000000001</v>
      </c>
      <c r="I125" s="193">
        <v>1.1000000000000001</v>
      </c>
      <c r="J125" s="177">
        <v>0.10299999999999999</v>
      </c>
      <c r="K125" s="2"/>
    </row>
    <row r="126" spans="1:11" ht="27.75" customHeight="1">
      <c r="A126" s="184" t="s">
        <v>724</v>
      </c>
      <c r="B126" s="26"/>
      <c r="C126" s="189"/>
      <c r="D126" s="179">
        <v>1.923</v>
      </c>
      <c r="E126" s="180">
        <v>0.379</v>
      </c>
      <c r="F126" s="181">
        <v>4.9000000000000002E-2</v>
      </c>
      <c r="G126" s="186">
        <v>93.21</v>
      </c>
      <c r="H126" s="186">
        <v>1.1000000000000001</v>
      </c>
      <c r="I126" s="193">
        <v>1.1000000000000001</v>
      </c>
      <c r="J126" s="177">
        <v>0.10299999999999999</v>
      </c>
      <c r="K126" s="2"/>
    </row>
    <row r="127" spans="1:11" ht="27.75" customHeight="1">
      <c r="A127" s="184" t="s">
        <v>725</v>
      </c>
      <c r="B127" s="26"/>
      <c r="C127" s="189"/>
      <c r="D127" s="179">
        <v>1.923</v>
      </c>
      <c r="E127" s="180">
        <v>0.379</v>
      </c>
      <c r="F127" s="181">
        <v>4.9000000000000002E-2</v>
      </c>
      <c r="G127" s="186">
        <v>172.76</v>
      </c>
      <c r="H127" s="186">
        <v>1.1000000000000001</v>
      </c>
      <c r="I127" s="193">
        <v>1.1000000000000001</v>
      </c>
      <c r="J127" s="177">
        <v>0.10299999999999999</v>
      </c>
      <c r="K127" s="2"/>
    </row>
    <row r="128" spans="1:11" ht="27.75" customHeight="1">
      <c r="A128" s="184" t="s">
        <v>726</v>
      </c>
      <c r="B128" s="26"/>
      <c r="C128" s="189"/>
      <c r="D128" s="179">
        <v>1.923</v>
      </c>
      <c r="E128" s="180">
        <v>0.379</v>
      </c>
      <c r="F128" s="181">
        <v>4.9000000000000002E-2</v>
      </c>
      <c r="G128" s="186">
        <v>271.75</v>
      </c>
      <c r="H128" s="186">
        <v>1.1000000000000001</v>
      </c>
      <c r="I128" s="193">
        <v>1.1000000000000001</v>
      </c>
      <c r="J128" s="177">
        <v>0.10299999999999999</v>
      </c>
      <c r="K128" s="2"/>
    </row>
    <row r="129" spans="1:11" ht="27.75" customHeight="1">
      <c r="A129" s="184" t="s">
        <v>727</v>
      </c>
      <c r="B129" s="26"/>
      <c r="C129" s="189"/>
      <c r="D129" s="179">
        <v>1.923</v>
      </c>
      <c r="E129" s="180">
        <v>0.379</v>
      </c>
      <c r="F129" s="181">
        <v>4.9000000000000002E-2</v>
      </c>
      <c r="G129" s="186">
        <v>621.09</v>
      </c>
      <c r="H129" s="186">
        <v>1.1000000000000001</v>
      </c>
      <c r="I129" s="193">
        <v>1.1000000000000001</v>
      </c>
      <c r="J129" s="177">
        <v>0.10299999999999999</v>
      </c>
      <c r="K129" s="2"/>
    </row>
    <row r="130" spans="1:11" ht="27.75" customHeight="1">
      <c r="A130" s="184" t="s">
        <v>728</v>
      </c>
      <c r="B130" s="26"/>
      <c r="C130" s="189"/>
      <c r="D130" s="179">
        <v>2.2909999999999999</v>
      </c>
      <c r="E130" s="180">
        <v>0.36499999999999999</v>
      </c>
      <c r="F130" s="181">
        <v>4.2000000000000003E-2</v>
      </c>
      <c r="G130" s="186">
        <v>2.13</v>
      </c>
      <c r="H130" s="186">
        <v>2.81</v>
      </c>
      <c r="I130" s="193">
        <v>2.81</v>
      </c>
      <c r="J130" s="177">
        <v>9.5000000000000001E-2</v>
      </c>
      <c r="K130" s="2"/>
    </row>
    <row r="131" spans="1:11" ht="27.75" customHeight="1">
      <c r="A131" s="184" t="s">
        <v>729</v>
      </c>
      <c r="B131" s="26"/>
      <c r="C131" s="189"/>
      <c r="D131" s="179">
        <v>2.2909999999999999</v>
      </c>
      <c r="E131" s="180">
        <v>0.36499999999999999</v>
      </c>
      <c r="F131" s="181">
        <v>4.2000000000000003E-2</v>
      </c>
      <c r="G131" s="186">
        <v>149.32</v>
      </c>
      <c r="H131" s="186">
        <v>2.81</v>
      </c>
      <c r="I131" s="193">
        <v>2.81</v>
      </c>
      <c r="J131" s="177">
        <v>9.5000000000000001E-2</v>
      </c>
      <c r="K131" s="2"/>
    </row>
    <row r="132" spans="1:11" ht="27.75" customHeight="1">
      <c r="A132" s="184" t="s">
        <v>730</v>
      </c>
      <c r="B132" s="26"/>
      <c r="C132" s="189"/>
      <c r="D132" s="179">
        <v>2.2909999999999999</v>
      </c>
      <c r="E132" s="180">
        <v>0.36499999999999999</v>
      </c>
      <c r="F132" s="181">
        <v>4.2000000000000003E-2</v>
      </c>
      <c r="G132" s="186">
        <v>280.10000000000002</v>
      </c>
      <c r="H132" s="186">
        <v>2.81</v>
      </c>
      <c r="I132" s="193">
        <v>2.81</v>
      </c>
      <c r="J132" s="177">
        <v>9.5000000000000001E-2</v>
      </c>
      <c r="K132" s="2"/>
    </row>
    <row r="133" spans="1:11" ht="27.75" customHeight="1">
      <c r="A133" s="184" t="s">
        <v>731</v>
      </c>
      <c r="B133" s="26"/>
      <c r="C133" s="189"/>
      <c r="D133" s="179">
        <v>2.2909999999999999</v>
      </c>
      <c r="E133" s="180">
        <v>0.36499999999999999</v>
      </c>
      <c r="F133" s="181">
        <v>4.2000000000000003E-2</v>
      </c>
      <c r="G133" s="186">
        <v>442.84</v>
      </c>
      <c r="H133" s="186">
        <v>2.81</v>
      </c>
      <c r="I133" s="193">
        <v>2.81</v>
      </c>
      <c r="J133" s="177">
        <v>9.5000000000000001E-2</v>
      </c>
      <c r="K133" s="2"/>
    </row>
    <row r="134" spans="1:11" ht="27.75" customHeight="1">
      <c r="A134" s="184" t="s">
        <v>732</v>
      </c>
      <c r="B134" s="26"/>
      <c r="C134" s="189"/>
      <c r="D134" s="179">
        <v>2.2909999999999999</v>
      </c>
      <c r="E134" s="180">
        <v>0.36499999999999999</v>
      </c>
      <c r="F134" s="181">
        <v>4.2000000000000003E-2</v>
      </c>
      <c r="G134" s="186">
        <v>1017.12</v>
      </c>
      <c r="H134" s="186">
        <v>2.81</v>
      </c>
      <c r="I134" s="193">
        <v>2.81</v>
      </c>
      <c r="J134" s="177">
        <v>9.5000000000000001E-2</v>
      </c>
      <c r="K134" s="2"/>
    </row>
    <row r="135" spans="1:11" ht="27.75" customHeight="1">
      <c r="A135" s="184" t="s">
        <v>733</v>
      </c>
      <c r="B135" s="26"/>
      <c r="C135" s="189"/>
      <c r="D135" s="179">
        <v>2.0070000000000001</v>
      </c>
      <c r="E135" s="180">
        <v>0.29299999999999998</v>
      </c>
      <c r="F135" s="181">
        <v>0.03</v>
      </c>
      <c r="G135" s="186">
        <v>35.93</v>
      </c>
      <c r="H135" s="186">
        <v>2.91</v>
      </c>
      <c r="I135" s="193">
        <v>2.91</v>
      </c>
      <c r="J135" s="177">
        <v>7.5999999999999998E-2</v>
      </c>
      <c r="K135" s="2"/>
    </row>
    <row r="136" spans="1:11" ht="27.75" customHeight="1">
      <c r="A136" s="184" t="s">
        <v>734</v>
      </c>
      <c r="B136" s="26"/>
      <c r="C136" s="189"/>
      <c r="D136" s="179">
        <v>2.0070000000000001</v>
      </c>
      <c r="E136" s="180">
        <v>0.29299999999999998</v>
      </c>
      <c r="F136" s="181">
        <v>0.03</v>
      </c>
      <c r="G136" s="186">
        <v>924.86</v>
      </c>
      <c r="H136" s="186">
        <v>2.91</v>
      </c>
      <c r="I136" s="193">
        <v>2.91</v>
      </c>
      <c r="J136" s="177">
        <v>7.5999999999999998E-2</v>
      </c>
      <c r="K136" s="2"/>
    </row>
    <row r="137" spans="1:11" ht="27.75" customHeight="1">
      <c r="A137" s="184" t="s">
        <v>735</v>
      </c>
      <c r="B137" s="26"/>
      <c r="C137" s="189"/>
      <c r="D137" s="179">
        <v>2.0070000000000001</v>
      </c>
      <c r="E137" s="180">
        <v>0.29299999999999998</v>
      </c>
      <c r="F137" s="181">
        <v>0.03</v>
      </c>
      <c r="G137" s="186">
        <v>2738.68</v>
      </c>
      <c r="H137" s="186">
        <v>2.91</v>
      </c>
      <c r="I137" s="193">
        <v>2.91</v>
      </c>
      <c r="J137" s="177">
        <v>7.5999999999999998E-2</v>
      </c>
      <c r="K137" s="2"/>
    </row>
    <row r="138" spans="1:11" ht="27.75" customHeight="1">
      <c r="A138" s="184" t="s">
        <v>736</v>
      </c>
      <c r="B138" s="26"/>
      <c r="C138" s="189"/>
      <c r="D138" s="179">
        <v>2.0070000000000001</v>
      </c>
      <c r="E138" s="180">
        <v>0.29299999999999998</v>
      </c>
      <c r="F138" s="181">
        <v>0.03</v>
      </c>
      <c r="G138" s="186">
        <v>6002.18</v>
      </c>
      <c r="H138" s="186">
        <v>2.91</v>
      </c>
      <c r="I138" s="193">
        <v>2.91</v>
      </c>
      <c r="J138" s="177">
        <v>7.5999999999999998E-2</v>
      </c>
      <c r="K138" s="2"/>
    </row>
    <row r="139" spans="1:11" ht="27.75" customHeight="1">
      <c r="A139" s="184" t="s">
        <v>737</v>
      </c>
      <c r="B139" s="26"/>
      <c r="C139" s="189"/>
      <c r="D139" s="179">
        <v>2.0070000000000001</v>
      </c>
      <c r="E139" s="180">
        <v>0.29299999999999998</v>
      </c>
      <c r="F139" s="181">
        <v>0.03</v>
      </c>
      <c r="G139" s="186">
        <v>11495.77</v>
      </c>
      <c r="H139" s="186">
        <v>2.91</v>
      </c>
      <c r="I139" s="193">
        <v>2.91</v>
      </c>
      <c r="J139" s="177">
        <v>7.5999999999999998E-2</v>
      </c>
      <c r="K139" s="2"/>
    </row>
    <row r="140" spans="1:11" ht="27.75" customHeight="1">
      <c r="A140" s="184" t="s">
        <v>621</v>
      </c>
      <c r="B140" s="26"/>
      <c r="C140" s="189"/>
      <c r="D140" s="182">
        <v>5.7009999999999996</v>
      </c>
      <c r="E140" s="183">
        <v>0.88900000000000001</v>
      </c>
      <c r="F140" s="181">
        <v>0.48199999999999998</v>
      </c>
      <c r="G140" s="187"/>
      <c r="H140" s="187"/>
      <c r="I140" s="192"/>
      <c r="J140" s="178"/>
      <c r="K140" s="2"/>
    </row>
    <row r="141" spans="1:11" ht="27.75" customHeight="1">
      <c r="A141" s="184" t="s">
        <v>622</v>
      </c>
      <c r="B141" s="26"/>
      <c r="C141" s="189"/>
      <c r="D141" s="179">
        <v>-2.92</v>
      </c>
      <c r="E141" s="180">
        <v>-0.63100000000000001</v>
      </c>
      <c r="F141" s="181">
        <v>-8.5000000000000006E-2</v>
      </c>
      <c r="G141" s="186">
        <v>0</v>
      </c>
      <c r="H141" s="187"/>
      <c r="I141" s="192"/>
      <c r="J141" s="178"/>
      <c r="K141" s="2"/>
    </row>
    <row r="142" spans="1:11" ht="27.75" customHeight="1">
      <c r="A142" s="184" t="s">
        <v>623</v>
      </c>
      <c r="B142" s="26"/>
      <c r="C142" s="189"/>
      <c r="D142" s="179">
        <v>-2.774</v>
      </c>
      <c r="E142" s="180">
        <v>-0.56599999999999995</v>
      </c>
      <c r="F142" s="181">
        <v>-7.3999999999999996E-2</v>
      </c>
      <c r="G142" s="186">
        <v>0</v>
      </c>
      <c r="H142" s="187"/>
      <c r="I142" s="192"/>
      <c r="J142" s="178"/>
      <c r="K142" s="2"/>
    </row>
    <row r="143" spans="1:11" ht="27.75" customHeight="1">
      <c r="A143" s="184" t="s">
        <v>624</v>
      </c>
      <c r="B143" s="26"/>
      <c r="C143" s="189"/>
      <c r="D143" s="179">
        <v>-2.92</v>
      </c>
      <c r="E143" s="180">
        <v>-0.63100000000000001</v>
      </c>
      <c r="F143" s="181">
        <v>-8.5000000000000006E-2</v>
      </c>
      <c r="G143" s="186">
        <v>0</v>
      </c>
      <c r="H143" s="187"/>
      <c r="I143" s="192"/>
      <c r="J143" s="177">
        <v>0.16</v>
      </c>
      <c r="K143" s="2"/>
    </row>
    <row r="144" spans="1:11" ht="27.75" customHeight="1">
      <c r="A144" s="184" t="s">
        <v>625</v>
      </c>
      <c r="B144" s="26"/>
      <c r="C144" s="189"/>
      <c r="D144" s="179">
        <v>-2.774</v>
      </c>
      <c r="E144" s="180">
        <v>-0.56599999999999995</v>
      </c>
      <c r="F144" s="181">
        <v>-7.3999999999999996E-2</v>
      </c>
      <c r="G144" s="186">
        <v>0</v>
      </c>
      <c r="H144" s="187"/>
      <c r="I144" s="192"/>
      <c r="J144" s="177">
        <v>0.154</v>
      </c>
      <c r="K144" s="2"/>
    </row>
    <row r="145" spans="1:11" ht="27.75" customHeight="1">
      <c r="A145" s="184" t="s">
        <v>626</v>
      </c>
      <c r="B145" s="26"/>
      <c r="C145" s="189"/>
      <c r="D145" s="179">
        <v>-3.7549999999999999</v>
      </c>
      <c r="E145" s="180">
        <v>-0.59799999999999998</v>
      </c>
      <c r="F145" s="181">
        <v>-6.9000000000000006E-2</v>
      </c>
      <c r="G145" s="186">
        <v>47.82</v>
      </c>
      <c r="H145" s="187"/>
      <c r="I145" s="192"/>
      <c r="J145" s="177">
        <v>0.23699999999999999</v>
      </c>
      <c r="K145" s="2"/>
    </row>
    <row r="146" spans="1:11" ht="27.75" customHeight="1">
      <c r="A146" s="184" t="s">
        <v>839</v>
      </c>
      <c r="B146" s="26"/>
      <c r="C146" s="189"/>
      <c r="D146" s="179">
        <v>1.1080000000000001</v>
      </c>
      <c r="E146" s="180">
        <v>0.24</v>
      </c>
      <c r="F146" s="181">
        <v>3.2000000000000001E-2</v>
      </c>
      <c r="G146" s="186">
        <v>1.74</v>
      </c>
      <c r="H146" s="187"/>
      <c r="I146" s="192"/>
      <c r="J146" s="178"/>
      <c r="K146" s="2"/>
    </row>
    <row r="147" spans="1:11" ht="27.75" customHeight="1">
      <c r="A147" s="184" t="s">
        <v>840</v>
      </c>
      <c r="B147" s="26"/>
      <c r="C147" s="189"/>
      <c r="D147" s="179">
        <v>1.1080000000000001</v>
      </c>
      <c r="E147" s="180">
        <v>0.24</v>
      </c>
      <c r="F147" s="181">
        <v>3.2000000000000001E-2</v>
      </c>
      <c r="G147" s="187"/>
      <c r="H147" s="187"/>
      <c r="I147" s="192"/>
      <c r="J147" s="178"/>
      <c r="K147" s="2"/>
    </row>
    <row r="148" spans="1:11" ht="27.75" customHeight="1">
      <c r="A148" s="184" t="s">
        <v>841</v>
      </c>
      <c r="B148" s="26"/>
      <c r="C148" s="189"/>
      <c r="D148" s="179">
        <v>1.1539999999999999</v>
      </c>
      <c r="E148" s="180">
        <v>0.25</v>
      </c>
      <c r="F148" s="181">
        <v>3.4000000000000002E-2</v>
      </c>
      <c r="G148" s="186">
        <v>0.49</v>
      </c>
      <c r="H148" s="187"/>
      <c r="I148" s="192"/>
      <c r="J148" s="178"/>
      <c r="K148" s="2"/>
    </row>
    <row r="149" spans="1:11" ht="27.75" customHeight="1">
      <c r="A149" s="184" t="s">
        <v>842</v>
      </c>
      <c r="B149" s="26"/>
      <c r="C149" s="189"/>
      <c r="D149" s="179">
        <v>1.1539999999999999</v>
      </c>
      <c r="E149" s="180">
        <v>0.25</v>
      </c>
      <c r="F149" s="181">
        <v>3.4000000000000002E-2</v>
      </c>
      <c r="G149" s="186">
        <v>2.16</v>
      </c>
      <c r="H149" s="187"/>
      <c r="I149" s="192"/>
      <c r="J149" s="178"/>
      <c r="K149" s="2"/>
    </row>
    <row r="150" spans="1:11" ht="27.75" customHeight="1">
      <c r="A150" s="184" t="s">
        <v>843</v>
      </c>
      <c r="B150" s="26"/>
      <c r="C150" s="189"/>
      <c r="D150" s="179">
        <v>1.1539999999999999</v>
      </c>
      <c r="E150" s="180">
        <v>0.25</v>
      </c>
      <c r="F150" s="181">
        <v>3.4000000000000002E-2</v>
      </c>
      <c r="G150" s="186">
        <v>3.79</v>
      </c>
      <c r="H150" s="187"/>
      <c r="I150" s="192"/>
      <c r="J150" s="178"/>
      <c r="K150" s="2"/>
    </row>
    <row r="151" spans="1:11" ht="27.75" customHeight="1">
      <c r="A151" s="184" t="s">
        <v>844</v>
      </c>
      <c r="B151" s="26"/>
      <c r="C151" s="189"/>
      <c r="D151" s="179">
        <v>1.1539999999999999</v>
      </c>
      <c r="E151" s="180">
        <v>0.25</v>
      </c>
      <c r="F151" s="181">
        <v>3.4000000000000002E-2</v>
      </c>
      <c r="G151" s="186">
        <v>7.45</v>
      </c>
      <c r="H151" s="187"/>
      <c r="I151" s="192"/>
      <c r="J151" s="178"/>
      <c r="K151" s="2"/>
    </row>
    <row r="152" spans="1:11" ht="27.75" customHeight="1">
      <c r="A152" s="184" t="s">
        <v>845</v>
      </c>
      <c r="B152" s="26"/>
      <c r="C152" s="189"/>
      <c r="D152" s="179">
        <v>1.1539999999999999</v>
      </c>
      <c r="E152" s="180">
        <v>0.25</v>
      </c>
      <c r="F152" s="181">
        <v>3.4000000000000002E-2</v>
      </c>
      <c r="G152" s="186">
        <v>20.66</v>
      </c>
      <c r="H152" s="187"/>
      <c r="I152" s="192"/>
      <c r="J152" s="178"/>
      <c r="K152" s="2"/>
    </row>
    <row r="153" spans="1:11" ht="27.75" customHeight="1">
      <c r="A153" s="184" t="s">
        <v>627</v>
      </c>
      <c r="B153" s="26"/>
      <c r="C153" s="189"/>
      <c r="D153" s="179">
        <v>1.1539999999999999</v>
      </c>
      <c r="E153" s="180">
        <v>0.25</v>
      </c>
      <c r="F153" s="181">
        <v>3.4000000000000002E-2</v>
      </c>
      <c r="G153" s="187"/>
      <c r="H153" s="187"/>
      <c r="I153" s="192"/>
      <c r="J153" s="178"/>
      <c r="K153" s="2"/>
    </row>
    <row r="154" spans="1:11" ht="27.75" customHeight="1">
      <c r="A154" s="184" t="s">
        <v>738</v>
      </c>
      <c r="B154" s="26"/>
      <c r="C154" s="189"/>
      <c r="D154" s="179">
        <v>0.83599999999999997</v>
      </c>
      <c r="E154" s="180">
        <v>0.16500000000000001</v>
      </c>
      <c r="F154" s="181">
        <v>2.1000000000000001E-2</v>
      </c>
      <c r="G154" s="186">
        <v>1.6</v>
      </c>
      <c r="H154" s="186">
        <v>0.48</v>
      </c>
      <c r="I154" s="193">
        <v>0.48</v>
      </c>
      <c r="J154" s="177">
        <v>4.4999999999999998E-2</v>
      </c>
      <c r="K154" s="2"/>
    </row>
    <row r="155" spans="1:11" ht="27.75" customHeight="1">
      <c r="A155" s="184" t="s">
        <v>739</v>
      </c>
      <c r="B155" s="26"/>
      <c r="C155" s="189"/>
      <c r="D155" s="179">
        <v>0.83599999999999997</v>
      </c>
      <c r="E155" s="180">
        <v>0.16500000000000001</v>
      </c>
      <c r="F155" s="181">
        <v>2.1000000000000001E-2</v>
      </c>
      <c r="G155" s="186">
        <v>40.54</v>
      </c>
      <c r="H155" s="186">
        <v>0.48</v>
      </c>
      <c r="I155" s="193">
        <v>0.48</v>
      </c>
      <c r="J155" s="177">
        <v>4.4999999999999998E-2</v>
      </c>
      <c r="K155" s="2"/>
    </row>
    <row r="156" spans="1:11" ht="27.75" customHeight="1">
      <c r="A156" s="184" t="s">
        <v>740</v>
      </c>
      <c r="B156" s="26"/>
      <c r="C156" s="189"/>
      <c r="D156" s="179">
        <v>0.83599999999999997</v>
      </c>
      <c r="E156" s="180">
        <v>0.16500000000000001</v>
      </c>
      <c r="F156" s="181">
        <v>2.1000000000000001E-2</v>
      </c>
      <c r="G156" s="186">
        <v>75.150000000000006</v>
      </c>
      <c r="H156" s="186">
        <v>0.48</v>
      </c>
      <c r="I156" s="193">
        <v>0.48</v>
      </c>
      <c r="J156" s="177">
        <v>4.4999999999999998E-2</v>
      </c>
      <c r="K156" s="2"/>
    </row>
    <row r="157" spans="1:11" ht="27.75" customHeight="1">
      <c r="A157" s="184" t="s">
        <v>741</v>
      </c>
      <c r="B157" s="26"/>
      <c r="C157" s="189"/>
      <c r="D157" s="179">
        <v>0.83599999999999997</v>
      </c>
      <c r="E157" s="180">
        <v>0.16500000000000001</v>
      </c>
      <c r="F157" s="181">
        <v>2.1000000000000001E-2</v>
      </c>
      <c r="G157" s="186">
        <v>118.21</v>
      </c>
      <c r="H157" s="186">
        <v>0.48</v>
      </c>
      <c r="I157" s="193">
        <v>0.48</v>
      </c>
      <c r="J157" s="177">
        <v>4.4999999999999998E-2</v>
      </c>
      <c r="K157" s="2"/>
    </row>
    <row r="158" spans="1:11" ht="27.75" customHeight="1">
      <c r="A158" s="184" t="s">
        <v>742</v>
      </c>
      <c r="B158" s="26"/>
      <c r="C158" s="189"/>
      <c r="D158" s="179">
        <v>0.83599999999999997</v>
      </c>
      <c r="E158" s="180">
        <v>0.16500000000000001</v>
      </c>
      <c r="F158" s="181">
        <v>2.1000000000000001E-2</v>
      </c>
      <c r="G158" s="186">
        <v>270.16000000000003</v>
      </c>
      <c r="H158" s="186">
        <v>0.48</v>
      </c>
      <c r="I158" s="193">
        <v>0.48</v>
      </c>
      <c r="J158" s="177">
        <v>4.4999999999999998E-2</v>
      </c>
      <c r="K158" s="2"/>
    </row>
    <row r="159" spans="1:11" ht="27.75" customHeight="1">
      <c r="A159" s="184" t="s">
        <v>743</v>
      </c>
      <c r="B159" s="26"/>
      <c r="C159" s="189"/>
      <c r="D159" s="179">
        <v>0.997</v>
      </c>
      <c r="E159" s="180">
        <v>0.159</v>
      </c>
      <c r="F159" s="181">
        <v>1.7999999999999999E-2</v>
      </c>
      <c r="G159" s="186">
        <v>0.93</v>
      </c>
      <c r="H159" s="186">
        <v>1.22</v>
      </c>
      <c r="I159" s="193">
        <v>1.22</v>
      </c>
      <c r="J159" s="177">
        <v>4.1000000000000002E-2</v>
      </c>
      <c r="K159" s="2"/>
    </row>
    <row r="160" spans="1:11" ht="27.75" customHeight="1">
      <c r="A160" s="184" t="s">
        <v>744</v>
      </c>
      <c r="B160" s="26"/>
      <c r="C160" s="189"/>
      <c r="D160" s="179">
        <v>0.997</v>
      </c>
      <c r="E160" s="180">
        <v>0.159</v>
      </c>
      <c r="F160" s="181">
        <v>1.7999999999999999E-2</v>
      </c>
      <c r="G160" s="186">
        <v>64.95</v>
      </c>
      <c r="H160" s="186">
        <v>1.22</v>
      </c>
      <c r="I160" s="193">
        <v>1.22</v>
      </c>
      <c r="J160" s="177">
        <v>4.1000000000000002E-2</v>
      </c>
      <c r="K160" s="2"/>
    </row>
    <row r="161" spans="1:11" ht="27.75" customHeight="1">
      <c r="A161" s="184" t="s">
        <v>745</v>
      </c>
      <c r="B161" s="26"/>
      <c r="C161" s="189"/>
      <c r="D161" s="179">
        <v>0.997</v>
      </c>
      <c r="E161" s="180">
        <v>0.159</v>
      </c>
      <c r="F161" s="181">
        <v>1.7999999999999999E-2</v>
      </c>
      <c r="G161" s="186">
        <v>121.84</v>
      </c>
      <c r="H161" s="186">
        <v>1.22</v>
      </c>
      <c r="I161" s="193">
        <v>1.22</v>
      </c>
      <c r="J161" s="177">
        <v>4.1000000000000002E-2</v>
      </c>
      <c r="K161" s="2"/>
    </row>
    <row r="162" spans="1:11" ht="27.75" customHeight="1">
      <c r="A162" s="184" t="s">
        <v>746</v>
      </c>
      <c r="B162" s="26"/>
      <c r="C162" s="189"/>
      <c r="D162" s="179">
        <v>0.997</v>
      </c>
      <c r="E162" s="180">
        <v>0.159</v>
      </c>
      <c r="F162" s="181">
        <v>1.7999999999999999E-2</v>
      </c>
      <c r="G162" s="186">
        <v>192.62</v>
      </c>
      <c r="H162" s="186">
        <v>1.22</v>
      </c>
      <c r="I162" s="193">
        <v>1.22</v>
      </c>
      <c r="J162" s="177">
        <v>4.1000000000000002E-2</v>
      </c>
      <c r="K162" s="2"/>
    </row>
    <row r="163" spans="1:11" ht="27.75" customHeight="1">
      <c r="A163" s="184" t="s">
        <v>747</v>
      </c>
      <c r="B163" s="26"/>
      <c r="C163" s="189"/>
      <c r="D163" s="179">
        <v>0.997</v>
      </c>
      <c r="E163" s="180">
        <v>0.159</v>
      </c>
      <c r="F163" s="181">
        <v>1.7999999999999999E-2</v>
      </c>
      <c r="G163" s="186">
        <v>442.42</v>
      </c>
      <c r="H163" s="186">
        <v>1.22</v>
      </c>
      <c r="I163" s="193">
        <v>1.22</v>
      </c>
      <c r="J163" s="177">
        <v>4.1000000000000002E-2</v>
      </c>
      <c r="K163" s="2"/>
    </row>
    <row r="164" spans="1:11" ht="27.75" customHeight="1">
      <c r="A164" s="184" t="s">
        <v>748</v>
      </c>
      <c r="B164" s="26"/>
      <c r="C164" s="189"/>
      <c r="D164" s="179">
        <v>0.873</v>
      </c>
      <c r="E164" s="180">
        <v>0.128</v>
      </c>
      <c r="F164" s="181">
        <v>1.2999999999999999E-2</v>
      </c>
      <c r="G164" s="186">
        <v>15.63</v>
      </c>
      <c r="H164" s="186">
        <v>1.27</v>
      </c>
      <c r="I164" s="193">
        <v>1.27</v>
      </c>
      <c r="J164" s="177">
        <v>3.3000000000000002E-2</v>
      </c>
      <c r="K164" s="2"/>
    </row>
    <row r="165" spans="1:11" ht="27.75" customHeight="1">
      <c r="A165" s="184" t="s">
        <v>749</v>
      </c>
      <c r="B165" s="26"/>
      <c r="C165" s="189"/>
      <c r="D165" s="179">
        <v>0.873</v>
      </c>
      <c r="E165" s="180">
        <v>0.128</v>
      </c>
      <c r="F165" s="181">
        <v>1.2999999999999999E-2</v>
      </c>
      <c r="G165" s="186">
        <v>402.29</v>
      </c>
      <c r="H165" s="186">
        <v>1.27</v>
      </c>
      <c r="I165" s="193">
        <v>1.27</v>
      </c>
      <c r="J165" s="177">
        <v>3.3000000000000002E-2</v>
      </c>
      <c r="K165" s="2"/>
    </row>
    <row r="166" spans="1:11" ht="27.75" customHeight="1">
      <c r="A166" s="184" t="s">
        <v>750</v>
      </c>
      <c r="B166" s="26"/>
      <c r="C166" s="189"/>
      <c r="D166" s="179">
        <v>0.873</v>
      </c>
      <c r="E166" s="180">
        <v>0.128</v>
      </c>
      <c r="F166" s="181">
        <v>1.2999999999999999E-2</v>
      </c>
      <c r="G166" s="186">
        <v>1191.26</v>
      </c>
      <c r="H166" s="186">
        <v>1.27</v>
      </c>
      <c r="I166" s="193">
        <v>1.27</v>
      </c>
      <c r="J166" s="177">
        <v>3.3000000000000002E-2</v>
      </c>
      <c r="K166" s="2"/>
    </row>
    <row r="167" spans="1:11" ht="27.75" customHeight="1">
      <c r="A167" s="184" t="s">
        <v>751</v>
      </c>
      <c r="B167" s="26"/>
      <c r="C167" s="189"/>
      <c r="D167" s="179">
        <v>0.873</v>
      </c>
      <c r="E167" s="180">
        <v>0.128</v>
      </c>
      <c r="F167" s="181">
        <v>1.2999999999999999E-2</v>
      </c>
      <c r="G167" s="186">
        <v>2610.8000000000002</v>
      </c>
      <c r="H167" s="186">
        <v>1.27</v>
      </c>
      <c r="I167" s="193">
        <v>1.27</v>
      </c>
      <c r="J167" s="177">
        <v>3.3000000000000002E-2</v>
      </c>
      <c r="K167" s="2"/>
    </row>
    <row r="168" spans="1:11" ht="27.75" customHeight="1">
      <c r="A168" s="184" t="s">
        <v>752</v>
      </c>
      <c r="B168" s="26"/>
      <c r="C168" s="189"/>
      <c r="D168" s="179">
        <v>0.873</v>
      </c>
      <c r="E168" s="180">
        <v>0.128</v>
      </c>
      <c r="F168" s="181">
        <v>1.2999999999999999E-2</v>
      </c>
      <c r="G168" s="186">
        <v>5000.38</v>
      </c>
      <c r="H168" s="186">
        <v>1.27</v>
      </c>
      <c r="I168" s="193">
        <v>1.27</v>
      </c>
      <c r="J168" s="177">
        <v>3.3000000000000002E-2</v>
      </c>
      <c r="K168" s="2"/>
    </row>
    <row r="169" spans="1:11" ht="27.75" customHeight="1">
      <c r="A169" s="184" t="s">
        <v>628</v>
      </c>
      <c r="B169" s="26"/>
      <c r="C169" s="189"/>
      <c r="D169" s="182">
        <v>2.48</v>
      </c>
      <c r="E169" s="183">
        <v>0.38700000000000001</v>
      </c>
      <c r="F169" s="181">
        <v>0.21</v>
      </c>
      <c r="G169" s="187"/>
      <c r="H169" s="187"/>
      <c r="I169" s="192"/>
      <c r="J169" s="178"/>
      <c r="K169" s="2"/>
    </row>
    <row r="170" spans="1:11" ht="27.75" customHeight="1">
      <c r="A170" s="184" t="s">
        <v>629</v>
      </c>
      <c r="B170" s="26"/>
      <c r="C170" s="189"/>
      <c r="D170" s="179">
        <v>-1.27</v>
      </c>
      <c r="E170" s="180">
        <v>-0.27500000000000002</v>
      </c>
      <c r="F170" s="181">
        <v>-3.6999999999999998E-2</v>
      </c>
      <c r="G170" s="186">
        <v>0</v>
      </c>
      <c r="H170" s="187"/>
      <c r="I170" s="192"/>
      <c r="J170" s="178"/>
      <c r="K170" s="2"/>
    </row>
    <row r="171" spans="1:11" ht="27.75" customHeight="1">
      <c r="A171" s="184" t="s">
        <v>630</v>
      </c>
      <c r="B171" s="26"/>
      <c r="C171" s="189"/>
      <c r="D171" s="179">
        <v>-1.2070000000000001</v>
      </c>
      <c r="E171" s="180">
        <v>-0.246</v>
      </c>
      <c r="F171" s="181">
        <v>-3.2000000000000001E-2</v>
      </c>
      <c r="G171" s="186">
        <v>0</v>
      </c>
      <c r="H171" s="187"/>
      <c r="I171" s="192"/>
      <c r="J171" s="178"/>
      <c r="K171" s="2"/>
    </row>
    <row r="172" spans="1:11" ht="27.75" customHeight="1">
      <c r="A172" s="184" t="s">
        <v>631</v>
      </c>
      <c r="B172" s="26"/>
      <c r="C172" s="189"/>
      <c r="D172" s="179">
        <v>-1.27</v>
      </c>
      <c r="E172" s="180">
        <v>-0.27500000000000002</v>
      </c>
      <c r="F172" s="181">
        <v>-3.6999999999999998E-2</v>
      </c>
      <c r="G172" s="186">
        <v>0</v>
      </c>
      <c r="H172" s="187"/>
      <c r="I172" s="192"/>
      <c r="J172" s="177">
        <v>7.0000000000000007E-2</v>
      </c>
      <c r="K172" s="2"/>
    </row>
    <row r="173" spans="1:11" ht="27.75" customHeight="1">
      <c r="A173" s="184" t="s">
        <v>632</v>
      </c>
      <c r="B173" s="26"/>
      <c r="C173" s="189"/>
      <c r="D173" s="179">
        <v>-1.2070000000000001</v>
      </c>
      <c r="E173" s="180">
        <v>-0.246</v>
      </c>
      <c r="F173" s="181">
        <v>-3.2000000000000001E-2</v>
      </c>
      <c r="G173" s="186">
        <v>0</v>
      </c>
      <c r="H173" s="187"/>
      <c r="I173" s="192"/>
      <c r="J173" s="177">
        <v>6.7000000000000004E-2</v>
      </c>
      <c r="K173" s="2"/>
    </row>
    <row r="174" spans="1:11" ht="27.75" customHeight="1">
      <c r="A174" s="184" t="s">
        <v>633</v>
      </c>
      <c r="B174" s="26"/>
      <c r="C174" s="189"/>
      <c r="D174" s="179">
        <v>-1.633</v>
      </c>
      <c r="E174" s="180">
        <v>-0.26</v>
      </c>
      <c r="F174" s="181">
        <v>-0.03</v>
      </c>
      <c r="G174" s="186">
        <v>20.8</v>
      </c>
      <c r="H174" s="187"/>
      <c r="I174" s="192"/>
      <c r="J174" s="177">
        <v>0.10299999999999999</v>
      </c>
      <c r="K174" s="2"/>
    </row>
    <row r="175" spans="1:11" ht="27.75" customHeight="1">
      <c r="A175" s="184" t="s">
        <v>846</v>
      </c>
      <c r="B175" s="26"/>
      <c r="C175" s="189"/>
      <c r="D175" s="179">
        <v>0</v>
      </c>
      <c r="E175" s="180">
        <v>0</v>
      </c>
      <c r="F175" s="181">
        <v>0</v>
      </c>
      <c r="G175" s="186">
        <v>0</v>
      </c>
      <c r="H175" s="187"/>
      <c r="I175" s="192"/>
      <c r="J175" s="178"/>
      <c r="K175" s="2"/>
    </row>
    <row r="176" spans="1:11" ht="27.75" customHeight="1">
      <c r="A176" s="184" t="s">
        <v>847</v>
      </c>
      <c r="B176" s="26"/>
      <c r="C176" s="189"/>
      <c r="D176" s="179">
        <v>0</v>
      </c>
      <c r="E176" s="180">
        <v>0</v>
      </c>
      <c r="F176" s="181">
        <v>0</v>
      </c>
      <c r="G176" s="187"/>
      <c r="H176" s="187"/>
      <c r="I176" s="192"/>
      <c r="J176" s="178"/>
      <c r="K176" s="2"/>
    </row>
    <row r="177" spans="1:11" ht="27.75" customHeight="1">
      <c r="A177" s="184" t="s">
        <v>848</v>
      </c>
      <c r="B177" s="26"/>
      <c r="C177" s="189"/>
      <c r="D177" s="179">
        <v>0</v>
      </c>
      <c r="E177" s="180">
        <v>0</v>
      </c>
      <c r="F177" s="181">
        <v>0</v>
      </c>
      <c r="G177" s="186">
        <v>0</v>
      </c>
      <c r="H177" s="187"/>
      <c r="I177" s="192"/>
      <c r="J177" s="178"/>
      <c r="K177" s="2"/>
    </row>
    <row r="178" spans="1:11" ht="27.75" customHeight="1">
      <c r="A178" s="184" t="s">
        <v>849</v>
      </c>
      <c r="B178" s="26"/>
      <c r="C178" s="189"/>
      <c r="D178" s="179">
        <v>0</v>
      </c>
      <c r="E178" s="180">
        <v>0</v>
      </c>
      <c r="F178" s="181">
        <v>0</v>
      </c>
      <c r="G178" s="186">
        <v>0</v>
      </c>
      <c r="H178" s="187"/>
      <c r="I178" s="192"/>
      <c r="J178" s="178"/>
      <c r="K178" s="2"/>
    </row>
    <row r="179" spans="1:11" ht="27.75" customHeight="1">
      <c r="A179" s="184" t="s">
        <v>850</v>
      </c>
      <c r="B179" s="26"/>
      <c r="C179" s="189"/>
      <c r="D179" s="179">
        <v>0</v>
      </c>
      <c r="E179" s="180">
        <v>0</v>
      </c>
      <c r="F179" s="181">
        <v>0</v>
      </c>
      <c r="G179" s="186">
        <v>0</v>
      </c>
      <c r="H179" s="187"/>
      <c r="I179" s="192"/>
      <c r="J179" s="178"/>
      <c r="K179" s="2"/>
    </row>
    <row r="180" spans="1:11" ht="27.75" customHeight="1">
      <c r="A180" s="184" t="s">
        <v>851</v>
      </c>
      <c r="B180" s="26"/>
      <c r="C180" s="189"/>
      <c r="D180" s="179">
        <v>0</v>
      </c>
      <c r="E180" s="180">
        <v>0</v>
      </c>
      <c r="F180" s="181">
        <v>0</v>
      </c>
      <c r="G180" s="186">
        <v>0</v>
      </c>
      <c r="H180" s="187"/>
      <c r="I180" s="192"/>
      <c r="J180" s="178"/>
      <c r="K180" s="2"/>
    </row>
    <row r="181" spans="1:11" ht="27.75" customHeight="1">
      <c r="A181" s="184" t="s">
        <v>852</v>
      </c>
      <c r="B181" s="26"/>
      <c r="C181" s="189"/>
      <c r="D181" s="179">
        <v>0</v>
      </c>
      <c r="E181" s="180">
        <v>0</v>
      </c>
      <c r="F181" s="181">
        <v>0</v>
      </c>
      <c r="G181" s="186">
        <v>0</v>
      </c>
      <c r="H181" s="187"/>
      <c r="I181" s="192"/>
      <c r="J181" s="178"/>
      <c r="K181" s="2"/>
    </row>
    <row r="182" spans="1:11" ht="27.75" customHeight="1">
      <c r="A182" s="184" t="s">
        <v>634</v>
      </c>
      <c r="B182" s="26"/>
      <c r="C182" s="189"/>
      <c r="D182" s="179">
        <v>0</v>
      </c>
      <c r="E182" s="180">
        <v>0</v>
      </c>
      <c r="F182" s="181">
        <v>0</v>
      </c>
      <c r="G182" s="187"/>
      <c r="H182" s="187"/>
      <c r="I182" s="192"/>
      <c r="J182" s="178"/>
      <c r="K182" s="2"/>
    </row>
    <row r="183" spans="1:11" ht="27.75" customHeight="1">
      <c r="A183" s="184" t="s">
        <v>753</v>
      </c>
      <c r="B183" s="26"/>
      <c r="C183" s="189"/>
      <c r="D183" s="179">
        <v>0</v>
      </c>
      <c r="E183" s="180">
        <v>0</v>
      </c>
      <c r="F183" s="181">
        <v>0</v>
      </c>
      <c r="G183" s="186">
        <v>0</v>
      </c>
      <c r="H183" s="186">
        <v>0</v>
      </c>
      <c r="I183" s="193">
        <v>0</v>
      </c>
      <c r="J183" s="177">
        <v>0</v>
      </c>
      <c r="K183" s="2"/>
    </row>
    <row r="184" spans="1:11" ht="27.75" customHeight="1">
      <c r="A184" s="184" t="s">
        <v>754</v>
      </c>
      <c r="B184" s="26"/>
      <c r="C184" s="189"/>
      <c r="D184" s="179">
        <v>0</v>
      </c>
      <c r="E184" s="180">
        <v>0</v>
      </c>
      <c r="F184" s="181">
        <v>0</v>
      </c>
      <c r="G184" s="186">
        <v>0</v>
      </c>
      <c r="H184" s="186">
        <v>0</v>
      </c>
      <c r="I184" s="193">
        <v>0</v>
      </c>
      <c r="J184" s="177">
        <v>0</v>
      </c>
      <c r="K184" s="2"/>
    </row>
    <row r="185" spans="1:11" ht="27.75" customHeight="1">
      <c r="A185" s="184" t="s">
        <v>755</v>
      </c>
      <c r="B185" s="26"/>
      <c r="C185" s="189"/>
      <c r="D185" s="179">
        <v>0</v>
      </c>
      <c r="E185" s="180">
        <v>0</v>
      </c>
      <c r="F185" s="181">
        <v>0</v>
      </c>
      <c r="G185" s="186">
        <v>0</v>
      </c>
      <c r="H185" s="186">
        <v>0</v>
      </c>
      <c r="I185" s="193">
        <v>0</v>
      </c>
      <c r="J185" s="177">
        <v>0</v>
      </c>
      <c r="K185" s="2"/>
    </row>
    <row r="186" spans="1:11" ht="27.75" customHeight="1">
      <c r="A186" s="184" t="s">
        <v>756</v>
      </c>
      <c r="B186" s="26"/>
      <c r="C186" s="189"/>
      <c r="D186" s="179">
        <v>0</v>
      </c>
      <c r="E186" s="180">
        <v>0</v>
      </c>
      <c r="F186" s="181">
        <v>0</v>
      </c>
      <c r="G186" s="186">
        <v>0</v>
      </c>
      <c r="H186" s="186">
        <v>0</v>
      </c>
      <c r="I186" s="193">
        <v>0</v>
      </c>
      <c r="J186" s="177">
        <v>0</v>
      </c>
      <c r="K186" s="2"/>
    </row>
    <row r="187" spans="1:11" ht="27.75" customHeight="1">
      <c r="A187" s="184" t="s">
        <v>757</v>
      </c>
      <c r="B187" s="26"/>
      <c r="C187" s="189"/>
      <c r="D187" s="179">
        <v>0</v>
      </c>
      <c r="E187" s="180">
        <v>0</v>
      </c>
      <c r="F187" s="181">
        <v>0</v>
      </c>
      <c r="G187" s="186">
        <v>0</v>
      </c>
      <c r="H187" s="186">
        <v>0</v>
      </c>
      <c r="I187" s="193">
        <v>0</v>
      </c>
      <c r="J187" s="177">
        <v>0</v>
      </c>
      <c r="K187" s="2"/>
    </row>
    <row r="188" spans="1:11" ht="27.75" customHeight="1">
      <c r="A188" s="184" t="s">
        <v>758</v>
      </c>
      <c r="B188" s="26"/>
      <c r="C188" s="189"/>
      <c r="D188" s="179">
        <v>0</v>
      </c>
      <c r="E188" s="180">
        <v>0</v>
      </c>
      <c r="F188" s="181">
        <v>0</v>
      </c>
      <c r="G188" s="186">
        <v>0</v>
      </c>
      <c r="H188" s="186">
        <v>0</v>
      </c>
      <c r="I188" s="193">
        <v>0</v>
      </c>
      <c r="J188" s="177">
        <v>0</v>
      </c>
      <c r="K188" s="2"/>
    </row>
    <row r="189" spans="1:11" ht="27.75" customHeight="1">
      <c r="A189" s="184" t="s">
        <v>759</v>
      </c>
      <c r="B189" s="26"/>
      <c r="C189" s="189"/>
      <c r="D189" s="179">
        <v>0</v>
      </c>
      <c r="E189" s="180">
        <v>0</v>
      </c>
      <c r="F189" s="181">
        <v>0</v>
      </c>
      <c r="G189" s="186">
        <v>0</v>
      </c>
      <c r="H189" s="186">
        <v>0</v>
      </c>
      <c r="I189" s="193">
        <v>0</v>
      </c>
      <c r="J189" s="177">
        <v>0</v>
      </c>
      <c r="K189" s="2"/>
    </row>
    <row r="190" spans="1:11" ht="27.75" customHeight="1">
      <c r="A190" s="184" t="s">
        <v>760</v>
      </c>
      <c r="B190" s="26"/>
      <c r="C190" s="189"/>
      <c r="D190" s="179">
        <v>0</v>
      </c>
      <c r="E190" s="180">
        <v>0</v>
      </c>
      <c r="F190" s="181">
        <v>0</v>
      </c>
      <c r="G190" s="186">
        <v>0</v>
      </c>
      <c r="H190" s="186">
        <v>0</v>
      </c>
      <c r="I190" s="193">
        <v>0</v>
      </c>
      <c r="J190" s="177">
        <v>0</v>
      </c>
      <c r="K190" s="2"/>
    </row>
    <row r="191" spans="1:11" ht="27.75" customHeight="1">
      <c r="A191" s="184" t="s">
        <v>761</v>
      </c>
      <c r="B191" s="26"/>
      <c r="C191" s="189"/>
      <c r="D191" s="179">
        <v>0</v>
      </c>
      <c r="E191" s="180">
        <v>0</v>
      </c>
      <c r="F191" s="181">
        <v>0</v>
      </c>
      <c r="G191" s="186">
        <v>0</v>
      </c>
      <c r="H191" s="186">
        <v>0</v>
      </c>
      <c r="I191" s="193">
        <v>0</v>
      </c>
      <c r="J191" s="177">
        <v>0</v>
      </c>
      <c r="K191" s="2"/>
    </row>
    <row r="192" spans="1:11" ht="27.75" customHeight="1">
      <c r="A192" s="184" t="s">
        <v>762</v>
      </c>
      <c r="B192" s="26"/>
      <c r="C192" s="189"/>
      <c r="D192" s="179">
        <v>0</v>
      </c>
      <c r="E192" s="180">
        <v>0</v>
      </c>
      <c r="F192" s="181">
        <v>0</v>
      </c>
      <c r="G192" s="186">
        <v>0</v>
      </c>
      <c r="H192" s="186">
        <v>0</v>
      </c>
      <c r="I192" s="193">
        <v>0</v>
      </c>
      <c r="J192" s="177">
        <v>0</v>
      </c>
      <c r="K192" s="2"/>
    </row>
    <row r="193" spans="1:11" ht="27.75" customHeight="1">
      <c r="A193" s="184" t="s">
        <v>763</v>
      </c>
      <c r="B193" s="26"/>
      <c r="C193" s="189"/>
      <c r="D193" s="179">
        <v>0</v>
      </c>
      <c r="E193" s="180">
        <v>0</v>
      </c>
      <c r="F193" s="181">
        <v>0</v>
      </c>
      <c r="G193" s="186">
        <v>0</v>
      </c>
      <c r="H193" s="186">
        <v>0</v>
      </c>
      <c r="I193" s="193">
        <v>0</v>
      </c>
      <c r="J193" s="177">
        <v>0</v>
      </c>
      <c r="K193" s="2"/>
    </row>
    <row r="194" spans="1:11" ht="27.75" customHeight="1">
      <c r="A194" s="184" t="s">
        <v>764</v>
      </c>
      <c r="B194" s="26"/>
      <c r="C194" s="189"/>
      <c r="D194" s="179">
        <v>0</v>
      </c>
      <c r="E194" s="180">
        <v>0</v>
      </c>
      <c r="F194" s="181">
        <v>0</v>
      </c>
      <c r="G194" s="186">
        <v>0</v>
      </c>
      <c r="H194" s="186">
        <v>0</v>
      </c>
      <c r="I194" s="193">
        <v>0</v>
      </c>
      <c r="J194" s="177">
        <v>0</v>
      </c>
      <c r="K194" s="2"/>
    </row>
    <row r="195" spans="1:11" ht="27.75" customHeight="1">
      <c r="A195" s="184" t="s">
        <v>765</v>
      </c>
      <c r="B195" s="26"/>
      <c r="C195" s="189"/>
      <c r="D195" s="179">
        <v>0</v>
      </c>
      <c r="E195" s="180">
        <v>0</v>
      </c>
      <c r="F195" s="181">
        <v>0</v>
      </c>
      <c r="G195" s="186">
        <v>0</v>
      </c>
      <c r="H195" s="186">
        <v>0</v>
      </c>
      <c r="I195" s="193">
        <v>0</v>
      </c>
      <c r="J195" s="177">
        <v>0</v>
      </c>
      <c r="K195" s="2"/>
    </row>
    <row r="196" spans="1:11" ht="27.75" customHeight="1">
      <c r="A196" s="184" t="s">
        <v>766</v>
      </c>
      <c r="B196" s="26"/>
      <c r="C196" s="189"/>
      <c r="D196" s="179">
        <v>0</v>
      </c>
      <c r="E196" s="180">
        <v>0</v>
      </c>
      <c r="F196" s="181">
        <v>0</v>
      </c>
      <c r="G196" s="186">
        <v>0</v>
      </c>
      <c r="H196" s="186">
        <v>0</v>
      </c>
      <c r="I196" s="193">
        <v>0</v>
      </c>
      <c r="J196" s="177">
        <v>0</v>
      </c>
      <c r="K196" s="2"/>
    </row>
    <row r="197" spans="1:11" ht="27.75" customHeight="1">
      <c r="A197" s="184" t="s">
        <v>767</v>
      </c>
      <c r="B197" s="26"/>
      <c r="C197" s="189"/>
      <c r="D197" s="179">
        <v>0</v>
      </c>
      <c r="E197" s="180">
        <v>0</v>
      </c>
      <c r="F197" s="181">
        <v>0</v>
      </c>
      <c r="G197" s="186">
        <v>0</v>
      </c>
      <c r="H197" s="186">
        <v>0</v>
      </c>
      <c r="I197" s="193">
        <v>0</v>
      </c>
      <c r="J197" s="177">
        <v>0</v>
      </c>
      <c r="K197" s="2"/>
    </row>
    <row r="198" spans="1:11" ht="27.75" customHeight="1">
      <c r="A198" s="184" t="s">
        <v>635</v>
      </c>
      <c r="B198" s="26"/>
      <c r="C198" s="189"/>
      <c r="D198" s="182">
        <v>0</v>
      </c>
      <c r="E198" s="183">
        <v>0</v>
      </c>
      <c r="F198" s="181">
        <v>0</v>
      </c>
      <c r="G198" s="187"/>
      <c r="H198" s="187"/>
      <c r="I198" s="192"/>
      <c r="J198" s="178"/>
      <c r="K198" s="2"/>
    </row>
    <row r="199" spans="1:11" ht="27.75" customHeight="1">
      <c r="A199" s="184" t="s">
        <v>636</v>
      </c>
      <c r="B199" s="26"/>
      <c r="C199" s="189"/>
      <c r="D199" s="179">
        <v>0</v>
      </c>
      <c r="E199" s="180">
        <v>0</v>
      </c>
      <c r="F199" s="181">
        <v>0</v>
      </c>
      <c r="G199" s="186">
        <v>0</v>
      </c>
      <c r="H199" s="187"/>
      <c r="I199" s="192"/>
      <c r="J199" s="178"/>
      <c r="K199" s="2"/>
    </row>
    <row r="200" spans="1:11" ht="27.75" customHeight="1">
      <c r="A200" s="184" t="s">
        <v>637</v>
      </c>
      <c r="B200" s="26"/>
      <c r="C200" s="189"/>
      <c r="D200" s="179">
        <v>0</v>
      </c>
      <c r="E200" s="180">
        <v>0</v>
      </c>
      <c r="F200" s="181">
        <v>0</v>
      </c>
      <c r="G200" s="186">
        <v>0</v>
      </c>
      <c r="H200" s="187"/>
      <c r="I200" s="192"/>
      <c r="J200" s="178"/>
      <c r="K200" s="2"/>
    </row>
    <row r="201" spans="1:11" ht="27.75" customHeight="1">
      <c r="A201" s="184" t="s">
        <v>638</v>
      </c>
      <c r="B201" s="26"/>
      <c r="C201" s="189"/>
      <c r="D201" s="179">
        <v>0</v>
      </c>
      <c r="E201" s="180">
        <v>0</v>
      </c>
      <c r="F201" s="181">
        <v>0</v>
      </c>
      <c r="G201" s="186">
        <v>0</v>
      </c>
      <c r="H201" s="187"/>
      <c r="I201" s="192"/>
      <c r="J201" s="177">
        <v>0</v>
      </c>
      <c r="K201" s="2"/>
    </row>
    <row r="202" spans="1:11" ht="27.75" customHeight="1">
      <c r="A202" s="184" t="s">
        <v>639</v>
      </c>
      <c r="B202" s="26"/>
      <c r="C202" s="189"/>
      <c r="D202" s="179">
        <v>0</v>
      </c>
      <c r="E202" s="180">
        <v>0</v>
      </c>
      <c r="F202" s="181">
        <v>0</v>
      </c>
      <c r="G202" s="186">
        <v>0</v>
      </c>
      <c r="H202" s="187"/>
      <c r="I202" s="192"/>
      <c r="J202" s="177">
        <v>0</v>
      </c>
      <c r="K202" s="2"/>
    </row>
    <row r="203" spans="1:11" ht="27.75" customHeight="1">
      <c r="A203" s="184" t="s">
        <v>640</v>
      </c>
      <c r="B203" s="26"/>
      <c r="C203" s="189"/>
      <c r="D203" s="179">
        <v>0</v>
      </c>
      <c r="E203" s="180">
        <v>0</v>
      </c>
      <c r="F203" s="181">
        <v>0</v>
      </c>
      <c r="G203" s="186">
        <v>0</v>
      </c>
      <c r="H203" s="187"/>
      <c r="I203" s="192"/>
      <c r="J203" s="177">
        <v>0</v>
      </c>
      <c r="K203" s="2"/>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F11:G11"/>
    <mergeCell ref="H11:J11"/>
    <mergeCell ref="B8:D8"/>
    <mergeCell ref="A4:D4"/>
    <mergeCell ref="F6:G6"/>
    <mergeCell ref="F7:G7"/>
    <mergeCell ref="F8:G8"/>
    <mergeCell ref="F9:G9"/>
    <mergeCell ref="F10:G10"/>
    <mergeCell ref="H10:J10"/>
    <mergeCell ref="B1:D1"/>
    <mergeCell ref="F1:H1"/>
    <mergeCell ref="A2:J2"/>
    <mergeCell ref="F4:J4"/>
    <mergeCell ref="F5:G5"/>
  </mergeCells>
  <phoneticPr fontId="11" type="noConversion"/>
  <conditionalFormatting sqref="U15:AC203">
    <cfRule type="containsText" dxfId="9" priority="2" operator="containsText" text="FALSE">
      <formula>NOT(ISERROR(SEARCH("FALSE",U15)))</formula>
    </cfRule>
  </conditionalFormatting>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8" scale="65"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J40"/>
  <sheetViews>
    <sheetView zoomScale="80" zoomScaleNormal="80" zoomScaleSheetLayoutView="100" workbookViewId="0"/>
  </sheetViews>
  <sheetFormatPr defaultRowHeight="12.75"/>
  <cols>
    <col min="1" max="5" width="24" customWidth="1"/>
    <col min="6" max="6" width="31.5703125" customWidth="1"/>
    <col min="7" max="7" width="48.7109375" style="48" customWidth="1"/>
    <col min="8" max="114" width="8.7109375" style="48"/>
  </cols>
  <sheetData>
    <row r="1" spans="1:7" ht="27.75" customHeight="1">
      <c r="A1" s="144" t="s">
        <v>32</v>
      </c>
    </row>
    <row r="2" spans="1:7" ht="44.25" customHeight="1">
      <c r="A2" s="245" t="s">
        <v>578</v>
      </c>
      <c r="B2" s="246"/>
      <c r="C2" s="246"/>
      <c r="D2" s="246"/>
      <c r="E2" s="246"/>
    </row>
    <row r="3" spans="1:7" ht="47.25" customHeight="1">
      <c r="A3" s="212" t="str">
        <f>Overview!B4&amp;" -  Illustrative LLFs Effective between "&amp;Overview!D4&amp;" and "&amp;Overview!E4&amp;""</f>
        <v>The Electricity Network Company _D -  Illustrative LLFs Effective between 01/04/2027 and 31/03/2028</v>
      </c>
      <c r="B3" s="212"/>
      <c r="C3" s="212"/>
      <c r="D3" s="212"/>
      <c r="E3" s="212"/>
    </row>
    <row r="4" spans="1:7" ht="19.5" customHeight="1">
      <c r="A4" s="247" t="s">
        <v>21</v>
      </c>
      <c r="B4" s="22" t="s">
        <v>8</v>
      </c>
      <c r="C4" s="22" t="s">
        <v>9</v>
      </c>
      <c r="D4" s="22" t="s">
        <v>10</v>
      </c>
      <c r="E4" s="22" t="s">
        <v>11</v>
      </c>
    </row>
    <row r="5" spans="1:7" ht="19.5" customHeight="1">
      <c r="A5" s="248"/>
      <c r="B5" s="22" t="s">
        <v>22</v>
      </c>
      <c r="C5" s="22" t="s">
        <v>23</v>
      </c>
      <c r="D5" s="22" t="s">
        <v>24</v>
      </c>
      <c r="E5" s="22" t="s">
        <v>25</v>
      </c>
    </row>
    <row r="6" spans="1:7" ht="45" customHeight="1">
      <c r="A6" s="150" t="s">
        <v>556</v>
      </c>
      <c r="B6" s="149" t="s">
        <v>557</v>
      </c>
      <c r="C6" s="149" t="s">
        <v>558</v>
      </c>
      <c r="D6" s="151"/>
      <c r="E6" s="151"/>
    </row>
    <row r="7" spans="1:7" ht="45" customHeight="1">
      <c r="A7" s="150" t="s">
        <v>559</v>
      </c>
      <c r="B7" s="149" t="s">
        <v>557</v>
      </c>
      <c r="C7" s="149" t="s">
        <v>560</v>
      </c>
      <c r="D7" s="152" t="s">
        <v>561</v>
      </c>
      <c r="E7" s="149" t="s">
        <v>562</v>
      </c>
    </row>
    <row r="8" spans="1:7" ht="45" customHeight="1">
      <c r="A8" s="150" t="s">
        <v>28</v>
      </c>
      <c r="B8" s="149" t="s">
        <v>557</v>
      </c>
      <c r="C8" s="149" t="s">
        <v>558</v>
      </c>
      <c r="D8" s="151"/>
      <c r="E8" s="151"/>
    </row>
    <row r="9" spans="1:7" ht="25.5" customHeight="1">
      <c r="A9" s="156" t="s">
        <v>26</v>
      </c>
      <c r="B9" s="205" t="s">
        <v>27</v>
      </c>
      <c r="C9" s="206"/>
      <c r="D9" s="206"/>
      <c r="E9" s="207"/>
    </row>
    <row r="10" spans="1:7">
      <c r="A10" s="14"/>
      <c r="B10" s="13"/>
      <c r="C10" s="13"/>
      <c r="D10" s="13"/>
      <c r="E10" s="13"/>
    </row>
    <row r="11" spans="1:7">
      <c r="B11" s="13"/>
      <c r="C11" s="13"/>
      <c r="D11" s="13"/>
      <c r="E11" s="13"/>
    </row>
    <row r="12" spans="1:7" ht="22.5" customHeight="1">
      <c r="A12" s="215" t="s">
        <v>331</v>
      </c>
      <c r="B12" s="249"/>
      <c r="C12" s="249"/>
      <c r="D12" s="249"/>
      <c r="E12" s="249"/>
      <c r="F12" s="216"/>
    </row>
    <row r="13" spans="1:7" ht="22.5" customHeight="1">
      <c r="A13" s="215" t="s">
        <v>7</v>
      </c>
      <c r="B13" s="249"/>
      <c r="C13" s="249"/>
      <c r="D13" s="249"/>
      <c r="E13" s="249"/>
      <c r="F13" s="216"/>
    </row>
    <row r="14" spans="1:7" ht="33" customHeight="1">
      <c r="A14" s="22" t="s">
        <v>332</v>
      </c>
      <c r="B14" s="22" t="s">
        <v>8</v>
      </c>
      <c r="C14" s="22" t="s">
        <v>9</v>
      </c>
      <c r="D14" s="22" t="s">
        <v>10</v>
      </c>
      <c r="E14" s="22" t="s">
        <v>11</v>
      </c>
      <c r="F14" s="22" t="s">
        <v>12</v>
      </c>
    </row>
    <row r="15" spans="1:7" ht="191.25">
      <c r="A15" s="1" t="s">
        <v>568</v>
      </c>
      <c r="B15" s="159"/>
      <c r="C15" s="159"/>
      <c r="D15" s="159"/>
      <c r="E15" s="159"/>
      <c r="F15" s="17" t="s">
        <v>651</v>
      </c>
      <c r="G15" s="165"/>
    </row>
    <row r="16" spans="1:7" ht="87" customHeight="1">
      <c r="A16" s="1" t="s">
        <v>569</v>
      </c>
      <c r="B16" s="159"/>
      <c r="C16" s="159"/>
      <c r="D16" s="159"/>
      <c r="E16" s="159"/>
      <c r="F16" s="17" t="s">
        <v>853</v>
      </c>
      <c r="G16" s="165"/>
    </row>
    <row r="17" spans="1:7" ht="38.25">
      <c r="A17" s="1" t="s">
        <v>570</v>
      </c>
      <c r="B17" s="159"/>
      <c r="C17" s="159"/>
      <c r="D17" s="159"/>
      <c r="E17" s="159"/>
      <c r="F17" s="17" t="s">
        <v>652</v>
      </c>
      <c r="G17" s="165"/>
    </row>
    <row r="18" spans="1:7" ht="22.5" customHeight="1">
      <c r="A18" s="1" t="s">
        <v>571</v>
      </c>
      <c r="B18" s="159"/>
      <c r="C18" s="159"/>
      <c r="D18" s="159"/>
      <c r="E18" s="159"/>
      <c r="F18" s="160"/>
    </row>
    <row r="19" spans="1:7" ht="22.5" customHeight="1">
      <c r="A19" s="1" t="s">
        <v>572</v>
      </c>
      <c r="B19" s="159"/>
      <c r="C19" s="159"/>
      <c r="D19" s="159"/>
      <c r="E19" s="159"/>
      <c r="F19" s="161"/>
    </row>
    <row r="20" spans="1:7" ht="22.5" customHeight="1">
      <c r="A20" s="1" t="s">
        <v>573</v>
      </c>
      <c r="B20" s="159"/>
      <c r="C20" s="159"/>
      <c r="D20" s="159"/>
      <c r="E20" s="159"/>
      <c r="F20" s="162"/>
    </row>
    <row r="21" spans="1:7" ht="22.5" customHeight="1">
      <c r="A21" s="1" t="s">
        <v>574</v>
      </c>
      <c r="B21" s="159"/>
      <c r="C21" s="159"/>
      <c r="D21" s="159"/>
      <c r="E21" s="159"/>
      <c r="F21" s="153"/>
    </row>
    <row r="22" spans="1:7" ht="22.5" customHeight="1">
      <c r="A22" s="1" t="s">
        <v>575</v>
      </c>
      <c r="B22" s="159"/>
      <c r="C22" s="159"/>
      <c r="D22" s="159"/>
      <c r="E22" s="159"/>
      <c r="F22" s="153"/>
    </row>
    <row r="24" spans="1:7" ht="22.5" customHeight="1">
      <c r="A24" s="215" t="s">
        <v>333</v>
      </c>
      <c r="B24" s="249"/>
      <c r="C24" s="249"/>
      <c r="D24" s="249"/>
      <c r="E24" s="249"/>
      <c r="F24" s="216"/>
    </row>
    <row r="25" spans="1:7" ht="22.5" customHeight="1">
      <c r="A25" s="215" t="s">
        <v>19</v>
      </c>
      <c r="B25" s="249"/>
      <c r="C25" s="249"/>
      <c r="D25" s="249"/>
      <c r="E25" s="249"/>
      <c r="F25" s="216"/>
    </row>
    <row r="26" spans="1:7" ht="33" customHeight="1">
      <c r="A26" s="22" t="s">
        <v>13</v>
      </c>
      <c r="B26" s="22" t="s">
        <v>8</v>
      </c>
      <c r="C26" s="22" t="s">
        <v>9</v>
      </c>
      <c r="D26" s="22" t="s">
        <v>10</v>
      </c>
      <c r="E26" s="22" t="s">
        <v>11</v>
      </c>
      <c r="F26" s="22" t="s">
        <v>12</v>
      </c>
    </row>
    <row r="27" spans="1:7" ht="22.5" customHeight="1">
      <c r="A27" s="1" t="s">
        <v>14</v>
      </c>
      <c r="B27" s="12"/>
      <c r="C27" s="12"/>
      <c r="D27" s="12"/>
      <c r="E27" s="12"/>
      <c r="F27" s="12"/>
    </row>
    <row r="28" spans="1:7" ht="22.5" customHeight="1">
      <c r="A28" s="1" t="s">
        <v>15</v>
      </c>
      <c r="B28" s="12"/>
      <c r="C28" s="12"/>
      <c r="D28" s="12"/>
      <c r="E28" s="12"/>
      <c r="F28" s="12"/>
    </row>
    <row r="29" spans="1:7" ht="22.5" customHeight="1">
      <c r="A29" s="1" t="s">
        <v>16</v>
      </c>
      <c r="B29" s="12"/>
      <c r="C29" s="12"/>
      <c r="D29" s="12"/>
      <c r="E29" s="12"/>
      <c r="F29" s="12"/>
    </row>
    <row r="30" spans="1:7" ht="22.5" customHeight="1">
      <c r="A30" s="1" t="s">
        <v>17</v>
      </c>
      <c r="B30" s="12"/>
      <c r="C30" s="12"/>
      <c r="D30" s="12"/>
      <c r="E30" s="12"/>
      <c r="F30" s="12"/>
    </row>
    <row r="31" spans="1:7" ht="22.5" customHeight="1">
      <c r="A31" s="1" t="s">
        <v>18</v>
      </c>
      <c r="B31" s="12"/>
      <c r="C31" s="12"/>
      <c r="D31" s="12"/>
      <c r="E31" s="12"/>
      <c r="F31" s="12"/>
    </row>
    <row r="33" spans="1:6" ht="22.5" customHeight="1">
      <c r="A33" s="215" t="s">
        <v>333</v>
      </c>
      <c r="B33" s="249"/>
      <c r="C33" s="249"/>
      <c r="D33" s="249"/>
      <c r="E33" s="249"/>
      <c r="F33" s="216"/>
    </row>
    <row r="34" spans="1:6" ht="22.5" customHeight="1">
      <c r="A34" s="215" t="s">
        <v>20</v>
      </c>
      <c r="B34" s="249"/>
      <c r="C34" s="249"/>
      <c r="D34" s="249"/>
      <c r="E34" s="249"/>
      <c r="F34" s="216"/>
    </row>
    <row r="35" spans="1:6" ht="33" customHeight="1">
      <c r="A35" s="22" t="s">
        <v>13</v>
      </c>
      <c r="B35" s="22" t="s">
        <v>8</v>
      </c>
      <c r="C35" s="22" t="s">
        <v>9</v>
      </c>
      <c r="D35" s="22" t="s">
        <v>10</v>
      </c>
      <c r="E35" s="22" t="s">
        <v>11</v>
      </c>
      <c r="F35" s="22" t="s">
        <v>12</v>
      </c>
    </row>
    <row r="36" spans="1:6" ht="22.5" customHeight="1">
      <c r="A36" s="1" t="s">
        <v>14</v>
      </c>
      <c r="B36" s="12"/>
      <c r="C36" s="12"/>
      <c r="D36" s="12"/>
      <c r="E36" s="12"/>
      <c r="F36" s="12"/>
    </row>
    <row r="37" spans="1:6" ht="22.5" customHeight="1">
      <c r="A37" s="1" t="s">
        <v>15</v>
      </c>
      <c r="B37" s="12"/>
      <c r="C37" s="12"/>
      <c r="D37" s="12"/>
      <c r="E37" s="12"/>
      <c r="F37" s="12"/>
    </row>
    <row r="38" spans="1:6" ht="22.5" customHeight="1">
      <c r="A38" s="1" t="s">
        <v>16</v>
      </c>
      <c r="B38" s="12"/>
      <c r="C38" s="12"/>
      <c r="D38" s="12"/>
      <c r="E38" s="12"/>
      <c r="F38" s="12"/>
    </row>
    <row r="39" spans="1:6" ht="22.5" customHeight="1">
      <c r="A39" s="1" t="s">
        <v>17</v>
      </c>
      <c r="B39" s="12"/>
      <c r="C39" s="12"/>
      <c r="D39" s="12"/>
      <c r="E39" s="12"/>
      <c r="F39" s="12"/>
    </row>
    <row r="40" spans="1:6" ht="22.5" customHeight="1">
      <c r="A40" s="1" t="s">
        <v>18</v>
      </c>
      <c r="B40" s="12"/>
      <c r="C40" s="12"/>
      <c r="D40" s="12"/>
      <c r="E40" s="12"/>
      <c r="F40" s="12"/>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6"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8" scale="88"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28"/>
  <sheetViews>
    <sheetView zoomScale="80" zoomScaleNormal="80" zoomScaleSheetLayoutView="100" workbookViewId="0"/>
  </sheetViews>
  <sheetFormatPr defaultColWidth="9.140625" defaultRowHeight="27.75" customHeight="1"/>
  <cols>
    <col min="1" max="1" width="16" style="2" customWidth="1"/>
    <col min="2" max="2" width="6.28515625" style="2" bestFit="1" customWidth="1"/>
    <col min="3" max="3" width="20.7109375" style="2" customWidth="1"/>
    <col min="4" max="4" width="16.42578125" style="3" customWidth="1"/>
    <col min="5" max="5" width="6.28515625" style="3" bestFit="1" customWidth="1"/>
    <col min="6" max="6" width="20.7109375" style="2" customWidth="1"/>
    <col min="7" max="7" width="50.5703125" style="3" customWidth="1"/>
    <col min="8" max="9" width="15.5703125" style="3" customWidth="1"/>
    <col min="10" max="10" width="15.5703125" style="10" customWidth="1"/>
    <col min="11" max="12" width="15.5703125" style="4" customWidth="1"/>
    <col min="13" max="15" width="15.5703125" style="2" customWidth="1"/>
    <col min="16" max="17" width="13.7109375" style="2" customWidth="1"/>
    <col min="18" max="18" width="15.5703125" style="2" customWidth="1"/>
    <col min="19" max="16384" width="9.140625" style="2"/>
  </cols>
  <sheetData>
    <row r="1" spans="1:15" ht="56.25" customHeight="1">
      <c r="A1" s="15" t="s">
        <v>32</v>
      </c>
      <c r="B1" s="15"/>
      <c r="C1" s="15"/>
      <c r="F1" s="23"/>
      <c r="G1" s="254" t="s">
        <v>355</v>
      </c>
      <c r="H1" s="254"/>
    </row>
    <row r="2" spans="1:15" ht="27.75" customHeight="1">
      <c r="A2" s="250" t="s">
        <v>334</v>
      </c>
      <c r="B2" s="251"/>
      <c r="C2" s="251"/>
      <c r="D2" s="252"/>
      <c r="E2" s="252"/>
      <c r="F2" s="252"/>
      <c r="G2" s="252"/>
      <c r="H2" s="252"/>
      <c r="I2" s="252"/>
      <c r="J2" s="252"/>
      <c r="K2" s="252"/>
      <c r="L2" s="252"/>
      <c r="M2" s="252"/>
      <c r="N2" s="252"/>
      <c r="O2" s="253"/>
    </row>
    <row r="3" spans="1:15" ht="17.25" customHeight="1">
      <c r="A3" s="15"/>
      <c r="B3" s="15"/>
      <c r="C3" s="15"/>
      <c r="F3" s="23"/>
    </row>
    <row r="4" spans="1:15" s="11" customFormat="1" ht="25.5" customHeight="1">
      <c r="A4" s="226" t="str">
        <f>Overview!B4&amp; " - Effective between "&amp;Overview!D4&amp;" and "&amp;Overview!E4&amp;" - "&amp;Overview!F4&amp;" new designated EHV charges"</f>
        <v>The Electricity Network Company _D - Effective between 01/04/2027 and 31/03/2028 - Final new designated EHV charges</v>
      </c>
      <c r="B4" s="227"/>
      <c r="C4" s="227"/>
      <c r="D4" s="227"/>
      <c r="E4" s="227"/>
      <c r="F4" s="227"/>
      <c r="G4" s="227"/>
      <c r="H4" s="227"/>
      <c r="I4" s="227"/>
      <c r="J4" s="227"/>
      <c r="K4" s="227"/>
      <c r="L4" s="227"/>
      <c r="M4" s="227"/>
      <c r="N4" s="227"/>
      <c r="O4" s="228"/>
    </row>
    <row r="5" spans="1:15" ht="69.75" customHeight="1">
      <c r="A5" s="27" t="s">
        <v>357</v>
      </c>
      <c r="B5" s="27" t="s">
        <v>320</v>
      </c>
      <c r="C5" s="27" t="s">
        <v>321</v>
      </c>
      <c r="D5" s="27" t="s">
        <v>358</v>
      </c>
      <c r="E5" s="27" t="s">
        <v>320</v>
      </c>
      <c r="F5" s="27" t="s">
        <v>322</v>
      </c>
      <c r="G5" s="74" t="s">
        <v>63</v>
      </c>
      <c r="H5" s="74" t="str">
        <f>'Annex 2 EHV charges'!H10</f>
        <v>Import
Super Red
unit charge
(p/kWh)</v>
      </c>
      <c r="I5" s="74" t="str">
        <f>'Annex 2 EHV charges'!I10</f>
        <v>Import
fixed charge
(p/day)</v>
      </c>
      <c r="J5" s="74" t="str">
        <f>'Annex 2 EHV charges'!J10</f>
        <v>Import
capacity charge
(p/kVA/day)</v>
      </c>
      <c r="K5" s="74" t="str">
        <f>'Annex 2 EHV charges'!K10</f>
        <v>Import
exceeded capacity charge
(p/kVA/day)</v>
      </c>
      <c r="L5" s="74" t="str">
        <f>'Annex 2 EHV charges'!L10</f>
        <v>Export
Super Red
unit charge
(p/kWh)</v>
      </c>
      <c r="M5" s="74" t="str">
        <f>'Annex 2 EHV charges'!M10</f>
        <v>Export
fixed charge
(p/day)</v>
      </c>
      <c r="N5" s="74" t="str">
        <f>'Annex 2 EHV charges'!N10</f>
        <v>Export
capacity charge
(p/kVA/day)</v>
      </c>
      <c r="O5" s="74" t="str">
        <f>'Annex 2 EHV charges'!O10</f>
        <v>Export
exceeded capacity charge
(p/kVA/day)</v>
      </c>
    </row>
    <row r="6" spans="1:15" ht="22.5" customHeight="1">
      <c r="A6" s="45" t="s">
        <v>335</v>
      </c>
      <c r="B6" s="45"/>
      <c r="C6" s="45"/>
      <c r="D6" s="46" t="s">
        <v>336</v>
      </c>
      <c r="E6" s="46"/>
      <c r="F6" s="46"/>
      <c r="G6" s="47"/>
      <c r="H6" s="29"/>
      <c r="I6" s="30"/>
      <c r="J6" s="30"/>
      <c r="K6" s="30"/>
      <c r="L6" s="38"/>
      <c r="M6" s="39"/>
      <c r="N6" s="39"/>
      <c r="O6" s="39"/>
    </row>
    <row r="7" spans="1:15" ht="22.5" customHeight="1">
      <c r="A7" s="45" t="s">
        <v>337</v>
      </c>
      <c r="B7" s="45"/>
      <c r="C7" s="45"/>
      <c r="D7" s="46" t="s">
        <v>346</v>
      </c>
      <c r="E7" s="46"/>
      <c r="F7" s="46"/>
      <c r="G7" s="47"/>
      <c r="H7" s="29"/>
      <c r="I7" s="30"/>
      <c r="J7" s="30"/>
      <c r="K7" s="30"/>
      <c r="L7" s="38"/>
      <c r="M7" s="39"/>
      <c r="N7" s="39"/>
      <c r="O7" s="39"/>
    </row>
    <row r="8" spans="1:15" ht="22.5" customHeight="1">
      <c r="A8" s="45" t="s">
        <v>338</v>
      </c>
      <c r="B8" s="45"/>
      <c r="C8" s="45"/>
      <c r="D8" s="46" t="s">
        <v>347</v>
      </c>
      <c r="E8" s="46"/>
      <c r="F8" s="46"/>
      <c r="G8" s="47"/>
      <c r="H8" s="29"/>
      <c r="I8" s="30"/>
      <c r="J8" s="30"/>
      <c r="K8" s="30"/>
      <c r="L8" s="38"/>
      <c r="M8" s="39"/>
      <c r="N8" s="39"/>
      <c r="O8" s="39"/>
    </row>
    <row r="9" spans="1:15" ht="22.5" customHeight="1">
      <c r="A9" s="45" t="s">
        <v>339</v>
      </c>
      <c r="B9" s="45"/>
      <c r="C9" s="45"/>
      <c r="D9" s="46" t="s">
        <v>348</v>
      </c>
      <c r="E9" s="46"/>
      <c r="F9" s="46"/>
      <c r="G9" s="47"/>
      <c r="H9" s="29"/>
      <c r="I9" s="30"/>
      <c r="J9" s="30"/>
      <c r="K9" s="30"/>
      <c r="L9" s="38"/>
      <c r="M9" s="39"/>
      <c r="N9" s="39"/>
      <c r="O9" s="39"/>
    </row>
    <row r="10" spans="1:15" ht="22.5" customHeight="1">
      <c r="A10" s="45" t="s">
        <v>340</v>
      </c>
      <c r="B10" s="45"/>
      <c r="C10" s="45"/>
      <c r="D10" s="46" t="s">
        <v>349</v>
      </c>
      <c r="E10" s="46"/>
      <c r="F10" s="46"/>
      <c r="G10" s="47"/>
      <c r="H10" s="29"/>
      <c r="I10" s="30"/>
      <c r="J10" s="30"/>
      <c r="K10" s="30"/>
      <c r="L10" s="38"/>
      <c r="M10" s="39"/>
      <c r="N10" s="39"/>
      <c r="O10" s="39"/>
    </row>
    <row r="11" spans="1:15" ht="22.5" customHeight="1">
      <c r="A11" s="45" t="s">
        <v>341</v>
      </c>
      <c r="B11" s="45"/>
      <c r="C11" s="45"/>
      <c r="D11" s="46" t="s">
        <v>350</v>
      </c>
      <c r="E11" s="46"/>
      <c r="F11" s="46"/>
      <c r="G11" s="47"/>
      <c r="H11" s="29"/>
      <c r="I11" s="30"/>
      <c r="J11" s="30"/>
      <c r="K11" s="30"/>
      <c r="L11" s="38"/>
      <c r="M11" s="39"/>
      <c r="N11" s="39"/>
      <c r="O11" s="39"/>
    </row>
    <row r="12" spans="1:15" ht="22.5" customHeight="1">
      <c r="A12" s="45" t="s">
        <v>342</v>
      </c>
      <c r="B12" s="45"/>
      <c r="C12" s="45"/>
      <c r="D12" s="46" t="s">
        <v>351</v>
      </c>
      <c r="E12" s="46"/>
      <c r="F12" s="46"/>
      <c r="G12" s="47"/>
      <c r="H12" s="29"/>
      <c r="I12" s="30"/>
      <c r="J12" s="30"/>
      <c r="K12" s="30"/>
      <c r="L12" s="38"/>
      <c r="M12" s="39"/>
      <c r="N12" s="39"/>
      <c r="O12" s="39"/>
    </row>
    <row r="13" spans="1:15" ht="22.5" customHeight="1">
      <c r="A13" s="45" t="s">
        <v>343</v>
      </c>
      <c r="B13" s="45"/>
      <c r="C13" s="45"/>
      <c r="D13" s="46" t="s">
        <v>352</v>
      </c>
      <c r="E13" s="46"/>
      <c r="F13" s="46"/>
      <c r="G13" s="47"/>
      <c r="H13" s="29"/>
      <c r="I13" s="30"/>
      <c r="J13" s="30"/>
      <c r="K13" s="30"/>
      <c r="L13" s="38"/>
      <c r="M13" s="39"/>
      <c r="N13" s="39"/>
      <c r="O13" s="39"/>
    </row>
    <row r="14" spans="1:15" ht="22.5" customHeight="1">
      <c r="A14" s="45" t="s">
        <v>344</v>
      </c>
      <c r="B14" s="45"/>
      <c r="C14" s="45"/>
      <c r="D14" s="46" t="s">
        <v>353</v>
      </c>
      <c r="E14" s="46"/>
      <c r="F14" s="46"/>
      <c r="G14" s="47"/>
      <c r="H14" s="29"/>
      <c r="I14" s="30"/>
      <c r="J14" s="30"/>
      <c r="K14" s="30"/>
      <c r="L14" s="38"/>
      <c r="M14" s="39"/>
      <c r="N14" s="39"/>
      <c r="O14" s="39"/>
    </row>
    <row r="15" spans="1:15" ht="22.5" customHeight="1">
      <c r="A15" s="45" t="s">
        <v>345</v>
      </c>
      <c r="B15" s="45"/>
      <c r="C15" s="45"/>
      <c r="D15" s="46" t="s">
        <v>354</v>
      </c>
      <c r="E15" s="46"/>
      <c r="F15" s="46"/>
      <c r="G15" s="47"/>
      <c r="H15" s="29"/>
      <c r="I15" s="30"/>
      <c r="J15" s="30"/>
      <c r="K15" s="30"/>
      <c r="L15" s="38"/>
      <c r="M15" s="39"/>
      <c r="N15" s="39"/>
      <c r="O15" s="39"/>
    </row>
    <row r="17" spans="1:17" ht="27.75" customHeight="1">
      <c r="A17" s="226" t="str">
        <f>Overview!B4&amp; " - Effective between "&amp;Overview!D4&amp;" and "&amp;Overview!E4&amp;" - "&amp;Overview!F4&amp;" new designated EHV line loss factors"</f>
        <v>The Electricity Network Company _D - Effective between 01/04/2027 and 31/03/2028 - Final new designated EHV line loss factors</v>
      </c>
      <c r="B17" s="227"/>
      <c r="C17" s="227"/>
      <c r="D17" s="227"/>
      <c r="E17" s="227"/>
      <c r="F17" s="227"/>
      <c r="G17" s="227"/>
      <c r="H17" s="227"/>
      <c r="I17" s="227"/>
      <c r="J17" s="227"/>
      <c r="K17" s="227"/>
      <c r="L17" s="227"/>
      <c r="M17" s="227"/>
      <c r="N17" s="227"/>
      <c r="O17" s="227"/>
      <c r="P17" s="227"/>
      <c r="Q17" s="228"/>
    </row>
    <row r="18" spans="1:17" ht="62.25" customHeight="1">
      <c r="A18" s="27" t="s">
        <v>357</v>
      </c>
      <c r="B18" s="27" t="s">
        <v>320</v>
      </c>
      <c r="C18" s="27" t="s">
        <v>321</v>
      </c>
      <c r="D18" s="27" t="s">
        <v>358</v>
      </c>
      <c r="E18" s="27" t="s">
        <v>320</v>
      </c>
      <c r="F18" s="27" t="s">
        <v>322</v>
      </c>
      <c r="G18" s="74" t="s">
        <v>63</v>
      </c>
      <c r="H18" s="33" t="s">
        <v>472</v>
      </c>
      <c r="I18" s="33" t="s">
        <v>471</v>
      </c>
      <c r="J18" s="33" t="s">
        <v>473</v>
      </c>
      <c r="K18" s="33" t="s">
        <v>474</v>
      </c>
      <c r="L18" s="33" t="s">
        <v>475</v>
      </c>
      <c r="M18" s="35" t="s">
        <v>476</v>
      </c>
      <c r="N18" s="35" t="s">
        <v>477</v>
      </c>
      <c r="O18" s="35" t="s">
        <v>478</v>
      </c>
      <c r="P18" s="35" t="s">
        <v>479</v>
      </c>
      <c r="Q18" s="35" t="s">
        <v>480</v>
      </c>
    </row>
    <row r="19" spans="1:17" ht="22.5" customHeight="1">
      <c r="A19" s="45" t="s">
        <v>42</v>
      </c>
      <c r="B19" s="45"/>
      <c r="C19" s="45"/>
      <c r="D19" s="46" t="s">
        <v>53</v>
      </c>
      <c r="E19" s="36"/>
      <c r="F19" s="36"/>
      <c r="G19" s="37"/>
      <c r="H19" s="40"/>
      <c r="I19" s="40"/>
      <c r="J19" s="31"/>
      <c r="K19" s="32"/>
      <c r="L19" s="32"/>
      <c r="M19" s="34"/>
      <c r="N19" s="34"/>
      <c r="O19" s="34"/>
      <c r="P19" s="34"/>
      <c r="Q19" s="34"/>
    </row>
    <row r="20" spans="1:17" ht="22.5" customHeight="1">
      <c r="A20" s="45" t="s">
        <v>43</v>
      </c>
      <c r="B20" s="45"/>
      <c r="C20" s="45"/>
      <c r="D20" s="46" t="s">
        <v>54</v>
      </c>
      <c r="E20" s="36"/>
      <c r="F20" s="36"/>
      <c r="G20" s="37"/>
      <c r="H20" s="40"/>
      <c r="I20" s="40"/>
      <c r="J20" s="31"/>
      <c r="K20" s="32"/>
      <c r="L20" s="32"/>
      <c r="M20" s="34"/>
      <c r="N20" s="34"/>
      <c r="O20" s="34"/>
      <c r="P20" s="34"/>
      <c r="Q20" s="34"/>
    </row>
    <row r="21" spans="1:17" ht="22.5" customHeight="1">
      <c r="A21" s="45" t="s">
        <v>44</v>
      </c>
      <c r="B21" s="45"/>
      <c r="C21" s="45"/>
      <c r="D21" s="46" t="s">
        <v>55</v>
      </c>
      <c r="E21" s="36"/>
      <c r="F21" s="36"/>
      <c r="G21" s="37"/>
      <c r="H21" s="40"/>
      <c r="I21" s="40"/>
      <c r="J21" s="31"/>
      <c r="K21" s="32"/>
      <c r="L21" s="32"/>
      <c r="M21" s="34"/>
      <c r="N21" s="34"/>
      <c r="O21" s="34"/>
      <c r="P21" s="34"/>
      <c r="Q21" s="34"/>
    </row>
    <row r="22" spans="1:17" ht="22.5" customHeight="1">
      <c r="A22" s="45" t="s">
        <v>45</v>
      </c>
      <c r="B22" s="45"/>
      <c r="C22" s="45"/>
      <c r="D22" s="46" t="s">
        <v>56</v>
      </c>
      <c r="E22" s="36"/>
      <c r="F22" s="36"/>
      <c r="G22" s="37"/>
      <c r="H22" s="40"/>
      <c r="I22" s="40"/>
      <c r="J22" s="31"/>
      <c r="K22" s="32"/>
      <c r="L22" s="32"/>
      <c r="M22" s="34"/>
      <c r="N22" s="34"/>
      <c r="O22" s="34"/>
      <c r="P22" s="34"/>
      <c r="Q22" s="34"/>
    </row>
    <row r="23" spans="1:17" ht="22.5" customHeight="1">
      <c r="A23" s="45" t="s">
        <v>46</v>
      </c>
      <c r="B23" s="45"/>
      <c r="C23" s="45"/>
      <c r="D23" s="46" t="s">
        <v>57</v>
      </c>
      <c r="E23" s="36"/>
      <c r="F23" s="36"/>
      <c r="G23" s="37"/>
      <c r="H23" s="40"/>
      <c r="I23" s="40"/>
      <c r="J23" s="31"/>
      <c r="K23" s="32"/>
      <c r="L23" s="32"/>
      <c r="M23" s="34"/>
      <c r="N23" s="34"/>
      <c r="O23" s="34"/>
      <c r="P23" s="34"/>
      <c r="Q23" s="34"/>
    </row>
    <row r="24" spans="1:17" ht="22.5" customHeight="1">
      <c r="A24" s="45" t="s">
        <v>47</v>
      </c>
      <c r="B24" s="45"/>
      <c r="C24" s="45"/>
      <c r="D24" s="46" t="s">
        <v>58</v>
      </c>
      <c r="E24" s="36"/>
      <c r="F24" s="36"/>
      <c r="G24" s="37"/>
      <c r="H24" s="40"/>
      <c r="I24" s="40"/>
      <c r="J24" s="31"/>
      <c r="K24" s="32"/>
      <c r="L24" s="32"/>
      <c r="M24" s="34"/>
      <c r="N24" s="34"/>
      <c r="O24" s="34"/>
      <c r="P24" s="34"/>
      <c r="Q24" s="34"/>
    </row>
    <row r="25" spans="1:17" ht="22.5" customHeight="1">
      <c r="A25" s="45" t="s">
        <v>48</v>
      </c>
      <c r="B25" s="45"/>
      <c r="C25" s="45"/>
      <c r="D25" s="46" t="s">
        <v>59</v>
      </c>
      <c r="E25" s="36"/>
      <c r="F25" s="36"/>
      <c r="G25" s="37"/>
      <c r="H25" s="40"/>
      <c r="I25" s="40"/>
      <c r="J25" s="31"/>
      <c r="K25" s="32"/>
      <c r="L25" s="32"/>
      <c r="M25" s="34"/>
      <c r="N25" s="34"/>
      <c r="O25" s="34"/>
      <c r="P25" s="34"/>
      <c r="Q25" s="34"/>
    </row>
    <row r="26" spans="1:17" ht="22.5" customHeight="1">
      <c r="A26" s="45" t="s">
        <v>49</v>
      </c>
      <c r="B26" s="45"/>
      <c r="C26" s="45"/>
      <c r="D26" s="46" t="s">
        <v>60</v>
      </c>
      <c r="E26" s="36"/>
      <c r="F26" s="36"/>
      <c r="G26" s="37"/>
      <c r="H26" s="40"/>
      <c r="I26" s="40"/>
      <c r="J26" s="31"/>
      <c r="K26" s="32"/>
      <c r="L26" s="32"/>
      <c r="M26" s="34"/>
      <c r="N26" s="34"/>
      <c r="O26" s="34"/>
      <c r="P26" s="34"/>
      <c r="Q26" s="34"/>
    </row>
    <row r="27" spans="1:17" ht="22.5" customHeight="1">
      <c r="A27" s="45" t="s">
        <v>50</v>
      </c>
      <c r="B27" s="45"/>
      <c r="C27" s="45"/>
      <c r="D27" s="46" t="s">
        <v>61</v>
      </c>
      <c r="E27" s="36"/>
      <c r="F27" s="36"/>
      <c r="G27" s="37"/>
      <c r="H27" s="40"/>
      <c r="I27" s="40"/>
      <c r="J27" s="31"/>
      <c r="K27" s="32"/>
      <c r="L27" s="32"/>
      <c r="M27" s="34"/>
      <c r="N27" s="34"/>
      <c r="O27" s="34"/>
      <c r="P27" s="34"/>
      <c r="Q27" s="34"/>
    </row>
    <row r="28" spans="1:17" ht="22.5" customHeight="1">
      <c r="A28" s="45" t="s">
        <v>51</v>
      </c>
      <c r="B28" s="45"/>
      <c r="C28" s="45"/>
      <c r="D28" s="46" t="s">
        <v>62</v>
      </c>
      <c r="E28" s="36"/>
      <c r="F28" s="36"/>
      <c r="G28" s="37"/>
      <c r="H28" s="40"/>
      <c r="I28" s="40"/>
      <c r="J28" s="31"/>
      <c r="K28" s="32"/>
      <c r="L28" s="32"/>
      <c r="M28" s="34"/>
      <c r="N28" s="34"/>
      <c r="O28" s="34"/>
      <c r="P28" s="34"/>
      <c r="Q28" s="34"/>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O4"/>
    <mergeCell ref="A2:O2"/>
    <mergeCell ref="A17:Q17"/>
    <mergeCell ref="G1:H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17</vt:i4>
      </vt:variant>
    </vt:vector>
  </HeadingPairs>
  <TitlesOfParts>
    <vt:vector size="30"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Designated EHV Prop</vt:lpstr>
      <vt:lpstr>Annex 7 Pass-Through Costs</vt:lpstr>
      <vt:lpstr>Nodal prices</vt:lpstr>
      <vt:lpstr>SSC TPR unit rate lookup</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Designated EHV Prop'!Print_Area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Designated EHV Prop'!Print_Titles</vt:lpstr>
      <vt:lpstr>'Nodal prices'!Print_Titles</vt:lpstr>
      <vt:lpstr>'SSC TPR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Rachel Wallace</cp:lastModifiedBy>
  <cp:lastPrinted>2020-01-23T07:25:45Z</cp:lastPrinted>
  <dcterms:created xsi:type="dcterms:W3CDTF">2009-11-12T11:38:00Z</dcterms:created>
  <dcterms:modified xsi:type="dcterms:W3CDTF">2026-01-22T11:39:40Z</dcterms:modified>
</cp:coreProperties>
</file>